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0-5\"/>
    </mc:Choice>
  </mc:AlternateContent>
  <xr:revisionPtr revIDLastSave="0" documentId="13_ncr:1_{3B9061E4-50E2-4A9B-B6B8-768670B1F2C3}" xr6:coauthVersionLast="47" xr6:coauthVersionMax="47" xr10:uidLastSave="{00000000-0000-0000-0000-000000000000}"/>
  <bookViews>
    <workbookView xWindow="660" yWindow="60" windowWidth="15300" windowHeight="14370" tabRatio="839" xr2:uid="{00000000-000D-0000-FFFF-FFFF00000000}"/>
  </bookViews>
  <sheets>
    <sheet name="Сводка затрат 2026-2028" sheetId="16" r:id="rId1"/>
    <sheet name="ССР 2026" sheetId="11" r:id="rId2"/>
    <sheet name="СЗ 2026" sheetId="2" r:id="rId3"/>
    <sheet name="ССР 2027" sheetId="12" r:id="rId4"/>
    <sheet name="СЗ 2027" sheetId="13" r:id="rId5"/>
    <sheet name="ССР 2028" sheetId="14" r:id="rId6"/>
    <sheet name="СЗ 2028" sheetId="15" r:id="rId7"/>
  </sheets>
  <externalReferences>
    <externalReference r:id="rId8"/>
  </externalReferences>
  <definedNames>
    <definedName name="_xlnm.Print_Titles" localSheetId="1">'ССР 2026'!$23:$23</definedName>
    <definedName name="_xlnm.Print_Titles" localSheetId="3">'ССР 2027'!$23:$23</definedName>
    <definedName name="_xlnm.Print_Titles" localSheetId="5">'ССР 2028'!$23:$23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5" l="1"/>
  <c r="C6" i="13"/>
  <c r="C6" i="2"/>
  <c r="K25" i="16" l="1"/>
  <c r="J25" i="16"/>
  <c r="I18" i="16"/>
  <c r="H25" i="16"/>
  <c r="K24" i="16"/>
  <c r="J24" i="16"/>
  <c r="I17" i="16"/>
  <c r="H24" i="16"/>
  <c r="K23" i="16"/>
  <c r="J23" i="16"/>
  <c r="I16" i="16"/>
  <c r="H16" i="16"/>
  <c r="K6" i="16"/>
  <c r="J6" i="16"/>
  <c r="I6" i="16"/>
  <c r="H6" i="16"/>
  <c r="D26" i="16"/>
  <c r="K26" i="16"/>
  <c r="J26" i="16"/>
  <c r="I26" i="16"/>
  <c r="H26" i="16"/>
  <c r="L26" i="16" s="1"/>
  <c r="I24" i="16"/>
  <c r="K22" i="16"/>
  <c r="J22" i="16"/>
  <c r="I22" i="16"/>
  <c r="H22" i="16"/>
  <c r="K19" i="16"/>
  <c r="J19" i="16"/>
  <c r="I19" i="16"/>
  <c r="H19" i="16"/>
  <c r="H17" i="16"/>
  <c r="K15" i="16"/>
  <c r="J15" i="16"/>
  <c r="I15" i="16"/>
  <c r="H15" i="16"/>
  <c r="L12" i="16"/>
  <c r="L19" i="16" s="1"/>
  <c r="L8" i="16"/>
  <c r="L15" i="16" s="1"/>
  <c r="C6" i="16"/>
  <c r="K18" i="16" l="1"/>
  <c r="J18" i="16"/>
  <c r="I25" i="16"/>
  <c r="L25" i="16"/>
  <c r="H18" i="16"/>
  <c r="L11" i="16"/>
  <c r="L18" i="16" s="1"/>
  <c r="K17" i="16"/>
  <c r="K27" i="16"/>
  <c r="K29" i="16" s="1"/>
  <c r="L10" i="16"/>
  <c r="L17" i="16" s="1"/>
  <c r="J17" i="16"/>
  <c r="I20" i="16"/>
  <c r="I28" i="16" s="1"/>
  <c r="L24" i="16"/>
  <c r="I23" i="16"/>
  <c r="H20" i="16"/>
  <c r="H28" i="16" s="1"/>
  <c r="L6" i="16"/>
  <c r="I27" i="16"/>
  <c r="I29" i="16" s="1"/>
  <c r="J27" i="16"/>
  <c r="J29" i="16" s="1"/>
  <c r="K13" i="16"/>
  <c r="L22" i="16"/>
  <c r="L9" i="16"/>
  <c r="L16" i="16" s="1"/>
  <c r="H13" i="16"/>
  <c r="J16" i="16"/>
  <c r="J20" i="16" s="1"/>
  <c r="J28" i="16" s="1"/>
  <c r="H23" i="16"/>
  <c r="L5" i="16"/>
  <c r="I13" i="16"/>
  <c r="K16" i="16"/>
  <c r="K20" i="16" s="1"/>
  <c r="K28" i="16" s="1"/>
  <c r="J13" i="16"/>
  <c r="D26" i="13"/>
  <c r="L23" i="16" l="1"/>
  <c r="L20" i="16"/>
  <c r="L28" i="16" s="1"/>
  <c r="L13" i="16"/>
  <c r="H27" i="16"/>
  <c r="H29" i="16" s="1"/>
  <c r="L29" i="16" s="1"/>
  <c r="L27" i="16"/>
</calcChain>
</file>

<file path=xl/sharedStrings.xml><?xml version="1.0" encoding="utf-8"?>
<sst xmlns="http://schemas.openxmlformats.org/spreadsheetml/2006/main" count="392" uniqueCount="125">
  <si>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</si>
  <si>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</si>
  <si>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</si>
  <si>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</si>
  <si>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</si>
  <si>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</si>
  <si>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</si>
  <si>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</si>
  <si>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</si>
  <si>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</si>
  <si>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</si>
  <si>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</si>
  <si>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</si>
  <si>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</si>
  <si>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</si>
  <si>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</si>
  <si>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</si>
  <si>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</si>
  <si>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</si>
  <si>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</si>
  <si>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</si>
  <si>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</si>
  <si>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</si>
  <si>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</si>
  <si>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</si>
  <si>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</si>
  <si>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</si>
  <si>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</si>
  <si>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</si>
  <si>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</si>
  <si>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</si>
  <si>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</si>
  <si>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</si>
  <si>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</si>
  <si>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</si>
  <si>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</si>
  <si>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</si>
  <si>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</si>
  <si>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</si>
  <si>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</si>
  <si>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</si>
  <si>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</si>
  <si>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</si>
  <si>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</si>
  <si>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</si>
  <si>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</si>
  <si>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</si>
  <si>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</si>
  <si>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</si>
  <si>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</si>
  <si>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Общая сметная стоимость, руб.</t>
  </si>
  <si>
    <t>Сметная стоимость, руб.</t>
  </si>
  <si>
    <t>В том числе возвратных сумм  руб.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</si>
  <si>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</si>
  <si>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</si>
  <si>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</si>
  <si>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</si>
  <si>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</si>
  <si>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 xml:space="preserve">Составлен(а) в базисном (текущем) уровне цен  </t>
  </si>
  <si>
    <t>Сводный сметный расчет в сумме   6 331 027,61 руб.</t>
  </si>
  <si>
    <t>СВОДНЫЙ СМЕТНЫЙ РАСЧЕТ СТОИМОСТИ СТРОИТЕЛЬСТВА № ССРСС-2.1.10-5</t>
  </si>
  <si>
    <t>Строительство электрических сетей в р.п.Новая Игирма Нижнеилимского района, по ул.Пионерская, ул.Радищева; ул.Целинная, ул.Бархатова, ул.Киевская (ВЛЗ - 0,58км, ВЛИ - 2,67км, ТП - 2шт (по 0,4МВА): 0,8МВА/3,25км)</t>
  </si>
  <si>
    <t>2.1.10-5  2025г Объектная смета</t>
  </si>
  <si>
    <t>Сводный сметный расчет в сумме   5 969 541,79 руб.</t>
  </si>
  <si>
    <t>2.1.10-5  2027г Объектная смета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</si>
  <si>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</si>
  <si>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</si>
  <si>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</si>
  <si>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</si>
  <si>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</si>
  <si>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</si>
  <si>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Сводный сметный расчет в сумме   9 968 008,46 руб.</t>
  </si>
  <si>
    <t>2.1.10-5  2028г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</si>
  <si>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</si>
  <si>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</si>
  <si>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</si>
  <si>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</si>
  <si>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</si>
  <si>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</si>
  <si>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</si>
  <si>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</si>
  <si>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</si>
  <si>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</si>
  <si>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</si>
  <si>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</si>
  <si>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</si>
  <si>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</si>
  <si>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</si>
  <si>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</si>
  <si>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</si>
  <si>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</si>
  <si>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</si>
  <si>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</si>
  <si>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</si>
  <si>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</si>
  <si>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</si>
  <si>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</si>
  <si>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</si>
  <si>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</si>
  <si>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</si>
  <si>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</si>
  <si>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</si>
  <si>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</si>
  <si>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</si>
  <si>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</si>
  <si>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</si>
  <si>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</si>
  <si>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</si>
  <si>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</si>
  <si>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</si>
  <si>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</si>
  <si>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</si>
  <si>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</si>
  <si>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</si>
  <si>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</si>
  <si>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</si>
  <si>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</si>
  <si>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</si>
  <si>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</si>
  <si>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</si>
  <si>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Объектов производственного назначения, руб.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</si>
  <si>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</si>
  <si>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</si>
  <si>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</si>
  <si>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О_2.1.10-5 Строительство электрических сетей в р.п.Новая Игирма Нижнеилимского района, по ул.Пионерская, ул.Радищева; ул.Целинная, ул.Бархатова, ул.Киевская,  ул.Студенческая ул. Кедровая (ВЛЗ - 0,38км, ВЛИ - 2,9км: 3,28км)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</si>
</sst>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"/>
    <numFmt numFmtId="169" formatCode="#,##0.000"/>
    <numFmt numFmtId="170" formatCode="#,##0.0000000"/>
    <numFmt numFmtId="171" formatCode="#,##0.0000"/>
  </numFmts>
  <fonts count="3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1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43" fontId="4" fillId="0" borderId="0" applyFont="0" applyFill="0" applyBorder="0" applyAlignment="0" applyProtection="0"/>
    <xf numFmtId="0" fontId="19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6" fillId="0" borderId="0" xfId="1" applyFont="1" applyAlignment="1">
      <alignment horizontal="right" vertical="top"/>
    </xf>
    <xf numFmtId="0" fontId="5" fillId="0" borderId="0" xfId="2"/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13" xfId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2" fontId="5" fillId="0" borderId="0" xfId="2" applyNumberFormat="1"/>
    <xf numFmtId="0" fontId="5" fillId="0" borderId="14" xfId="1" applyBorder="1" applyAlignment="1">
      <alignment horizontal="center" vertical="center" wrapText="1"/>
    </xf>
    <xf numFmtId="2" fontId="15" fillId="0" borderId="0" xfId="6" applyNumberFormat="1" applyFont="1" applyAlignment="1">
      <alignment horizontal="center" vertical="center"/>
    </xf>
    <xf numFmtId="0" fontId="16" fillId="0" borderId="14" xfId="1" applyFont="1" applyBorder="1" applyAlignment="1">
      <alignment horizontal="left" vertical="center" wrapText="1"/>
    </xf>
    <xf numFmtId="0" fontId="5" fillId="0" borderId="15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165" fontId="16" fillId="0" borderId="16" xfId="7" applyNumberFormat="1" applyFont="1" applyFill="1" applyBorder="1" applyAlignment="1">
      <alignment vertical="center" wrapText="1"/>
    </xf>
    <xf numFmtId="43" fontId="16" fillId="0" borderId="16" xfId="7" applyFont="1" applyFill="1" applyBorder="1" applyAlignment="1">
      <alignment horizontal="center" vertical="center" wrapText="1"/>
    </xf>
    <xf numFmtId="43" fontId="16" fillId="0" borderId="16" xfId="7" applyFont="1" applyFill="1" applyBorder="1" applyAlignment="1">
      <alignment vertical="center" wrapText="1"/>
    </xf>
    <xf numFmtId="43" fontId="16" fillId="0" borderId="17" xfId="7" applyFont="1" applyFill="1" applyBorder="1" applyAlignment="1">
      <alignment vertical="center" wrapText="1"/>
    </xf>
    <xf numFmtId="0" fontId="7" fillId="0" borderId="12" xfId="1" applyFont="1" applyBorder="1" applyAlignment="1">
      <alignment horizontal="center" vertical="center"/>
    </xf>
    <xf numFmtId="164" fontId="18" fillId="0" borderId="0" xfId="1" applyNumberFormat="1" applyFont="1" applyAlignment="1">
      <alignment horizontal="left" vertical="center"/>
    </xf>
    <xf numFmtId="166" fontId="5" fillId="0" borderId="0" xfId="2" applyNumberFormat="1"/>
    <xf numFmtId="167" fontId="5" fillId="0" borderId="0" xfId="2" applyNumberFormat="1"/>
    <xf numFmtId="0" fontId="20" fillId="0" borderId="0" xfId="0" applyFont="1" applyAlignment="1">
      <alignment wrapText="1"/>
    </xf>
    <xf numFmtId="49" fontId="23" fillId="0" borderId="0" xfId="0" applyNumberFormat="1" applyFont="1"/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3" fillId="0" borderId="0" xfId="0" applyFont="1"/>
    <xf numFmtId="0" fontId="23" fillId="0" borderId="0" xfId="0" applyFont="1" applyAlignment="1">
      <alignment wrapText="1"/>
    </xf>
    <xf numFmtId="167" fontId="28" fillId="0" borderId="0" xfId="1" applyNumberFormat="1" applyFont="1" applyAlignment="1">
      <alignment horizontal="left" vertical="center"/>
    </xf>
    <xf numFmtId="0" fontId="27" fillId="0" borderId="0" xfId="0" applyFont="1" applyAlignment="1">
      <alignment horizontal="left" vertical="top"/>
    </xf>
    <xf numFmtId="167" fontId="10" fillId="0" borderId="0" xfId="2" applyNumberFormat="1" applyFont="1" applyAlignment="1">
      <alignment vertical="center"/>
    </xf>
    <xf numFmtId="0" fontId="21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49" fontId="20" fillId="0" borderId="0" xfId="0" applyNumberFormat="1" applyFont="1"/>
    <xf numFmtId="0" fontId="20" fillId="0" borderId="0" xfId="0" applyFont="1"/>
    <xf numFmtId="49" fontId="22" fillId="0" borderId="0" xfId="0" applyNumberFormat="1" applyFont="1"/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49" fontId="20" fillId="0" borderId="0" xfId="0" applyNumberFormat="1" applyFont="1" applyAlignment="1">
      <alignment wrapText="1"/>
    </xf>
    <xf numFmtId="49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center"/>
    </xf>
    <xf numFmtId="0" fontId="21" fillId="0" borderId="0" xfId="0" applyFont="1"/>
    <xf numFmtId="49" fontId="22" fillId="0" borderId="0" xfId="0" applyNumberFormat="1" applyFont="1" applyAlignment="1">
      <alignment horizontal="left"/>
    </xf>
    <xf numFmtId="49" fontId="23" fillId="0" borderId="4" xfId="0" applyNumberFormat="1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49" fontId="23" fillId="0" borderId="4" xfId="0" applyNumberFormat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3" fontId="23" fillId="0" borderId="4" xfId="0" applyNumberFormat="1" applyFont="1" applyBorder="1" applyAlignment="1">
      <alignment horizontal="right" vertical="top" wrapText="1"/>
    </xf>
    <xf numFmtId="0" fontId="23" fillId="0" borderId="4" xfId="0" applyFont="1" applyBorder="1" applyAlignment="1">
      <alignment horizontal="right" vertical="top" wrapText="1"/>
    </xf>
    <xf numFmtId="49" fontId="26" fillId="0" borderId="4" xfId="0" applyNumberFormat="1" applyFont="1" applyBorder="1"/>
    <xf numFmtId="0" fontId="26" fillId="0" borderId="4" xfId="0" applyFont="1" applyBorder="1" applyAlignment="1">
      <alignment horizontal="right" vertical="top" wrapText="1"/>
    </xf>
    <xf numFmtId="0" fontId="26" fillId="0" borderId="4" xfId="0" applyFont="1" applyBorder="1" applyAlignment="1">
      <alignment horizontal="right" vertical="top"/>
    </xf>
    <xf numFmtId="3" fontId="26" fillId="0" borderId="4" xfId="0" applyNumberFormat="1" applyFont="1" applyBorder="1" applyAlignment="1">
      <alignment horizontal="right" vertical="top"/>
    </xf>
    <xf numFmtId="168" fontId="23" fillId="0" borderId="4" xfId="0" applyNumberFormat="1" applyFont="1" applyBorder="1" applyAlignment="1">
      <alignment horizontal="right" vertical="top" wrapText="1"/>
    </xf>
    <xf numFmtId="168" fontId="26" fillId="0" borderId="4" xfId="0" applyNumberFormat="1" applyFont="1" applyBorder="1" applyAlignment="1">
      <alignment horizontal="right" vertical="top"/>
    </xf>
    <xf numFmtId="49" fontId="20" fillId="0" borderId="0" xfId="0" applyNumberFormat="1" applyFont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21" fillId="0" borderId="2" xfId="0" applyFont="1" applyBorder="1"/>
    <xf numFmtId="0" fontId="20" fillId="0" borderId="0" xfId="0" applyFont="1" applyAlignment="1">
      <alignment horizontal="left" vertical="top"/>
    </xf>
    <xf numFmtId="49" fontId="30" fillId="0" borderId="0" xfId="8" applyNumberFormat="1" applyFont="1" applyAlignment="1">
      <alignment horizontal="center"/>
    </xf>
    <xf numFmtId="0" fontId="29" fillId="0" borderId="0" xfId="8" applyFont="1" applyAlignment="1">
      <alignment horizontal="center"/>
    </xf>
    <xf numFmtId="4" fontId="23" fillId="0" borderId="4" xfId="0" applyNumberFormat="1" applyFont="1" applyBorder="1" applyAlignment="1">
      <alignment horizontal="right" vertical="top" wrapText="1"/>
    </xf>
    <xf numFmtId="4" fontId="26" fillId="0" borderId="4" xfId="0" applyNumberFormat="1" applyFont="1" applyBorder="1" applyAlignment="1">
      <alignment horizontal="right" vertical="top" wrapText="1"/>
    </xf>
    <xf numFmtId="4" fontId="26" fillId="0" borderId="4" xfId="0" applyNumberFormat="1" applyFont="1" applyBorder="1" applyAlignment="1">
      <alignment horizontal="right" vertical="top"/>
    </xf>
    <xf numFmtId="165" fontId="16" fillId="0" borderId="16" xfId="11" applyNumberFormat="1" applyFont="1" applyFill="1" applyBorder="1" applyAlignment="1">
      <alignment vertical="center" wrapText="1"/>
    </xf>
    <xf numFmtId="43" fontId="16" fillId="0" borderId="16" xfId="11" applyFont="1" applyFill="1" applyBorder="1" applyAlignment="1">
      <alignment horizontal="center" vertical="center" wrapText="1"/>
    </xf>
    <xf numFmtId="43" fontId="16" fillId="0" borderId="16" xfId="11" applyFont="1" applyFill="1" applyBorder="1" applyAlignment="1">
      <alignment vertical="center" wrapText="1"/>
    </xf>
    <xf numFmtId="43" fontId="16" fillId="0" borderId="17" xfId="11" applyFont="1" applyFill="1" applyBorder="1" applyAlignment="1">
      <alignment vertical="center" wrapText="1"/>
    </xf>
    <xf numFmtId="0" fontId="32" fillId="0" borderId="4" xfId="3" applyFont="1" applyBorder="1" applyAlignment="1">
      <alignment horizontal="center" vertical="center" wrapText="1"/>
    </xf>
    <xf numFmtId="0" fontId="32" fillId="0" borderId="4" xfId="4" applyFont="1" applyBorder="1" applyAlignment="1">
      <alignment horizontal="center" wrapText="1"/>
    </xf>
    <xf numFmtId="49" fontId="33" fillId="2" borderId="4" xfId="3" applyNumberFormat="1" applyFont="1" applyFill="1" applyBorder="1" applyAlignment="1">
      <alignment horizontal="center" vertical="center" wrapText="1"/>
    </xf>
    <xf numFmtId="4" fontId="33" fillId="2" borderId="4" xfId="3" applyNumberFormat="1" applyFont="1" applyFill="1" applyBorder="1" applyAlignment="1">
      <alignment horizontal="right" vertical="center" wrapText="1"/>
    </xf>
    <xf numFmtId="49" fontId="32" fillId="0" borderId="4" xfId="3" applyNumberFormat="1" applyFont="1" applyBorder="1" applyAlignment="1">
      <alignment horizontal="center" vertical="center" wrapText="1"/>
    </xf>
    <xf numFmtId="169" fontId="32" fillId="0" borderId="4" xfId="3" applyNumberFormat="1" applyFont="1" applyBorder="1" applyAlignment="1">
      <alignment horizontal="right" vertical="center" wrapText="1"/>
    </xf>
    <xf numFmtId="4" fontId="32" fillId="0" borderId="4" xfId="3" applyNumberFormat="1" applyFont="1" applyBorder="1" applyAlignment="1">
      <alignment horizontal="right" vertical="center" wrapText="1"/>
    </xf>
    <xf numFmtId="4" fontId="32" fillId="0" borderId="4" xfId="3" applyNumberFormat="1" applyFont="1" applyBorder="1" applyAlignment="1">
      <alignment horizontal="center" vertical="center" wrapText="1"/>
    </xf>
    <xf numFmtId="4" fontId="33" fillId="2" borderId="4" xfId="3" applyNumberFormat="1" applyFont="1" applyFill="1" applyBorder="1" applyAlignment="1">
      <alignment horizontal="center" vertical="center" wrapText="1"/>
    </xf>
    <xf numFmtId="1" fontId="34" fillId="0" borderId="4" xfId="0" applyNumberFormat="1" applyFont="1" applyBorder="1" applyAlignment="1">
      <alignment horizontal="center" vertical="center" wrapText="1"/>
    </xf>
    <xf numFmtId="4" fontId="35" fillId="0" borderId="4" xfId="3" applyNumberFormat="1" applyFont="1" applyBorder="1" applyAlignment="1">
      <alignment horizontal="right" vertical="center" wrapText="1"/>
    </xf>
    <xf numFmtId="168" fontId="32" fillId="0" borderId="4" xfId="3" applyNumberFormat="1" applyFont="1" applyBorder="1" applyAlignment="1">
      <alignment horizontal="center" vertical="center" wrapText="1"/>
    </xf>
    <xf numFmtId="49" fontId="35" fillId="0" borderId="4" xfId="3" applyNumberFormat="1" applyFont="1" applyBorder="1" applyAlignment="1">
      <alignment horizontal="center" vertical="center" wrapText="1"/>
    </xf>
    <xf numFmtId="170" fontId="32" fillId="0" borderId="4" xfId="3" applyNumberFormat="1" applyFont="1" applyBorder="1" applyAlignment="1">
      <alignment horizontal="center" vertical="center" wrapText="1"/>
    </xf>
    <xf numFmtId="49" fontId="32" fillId="3" borderId="4" xfId="3" applyNumberFormat="1" applyFont="1" applyFill="1" applyBorder="1" applyAlignment="1">
      <alignment horizontal="center" vertical="center" wrapText="1"/>
    </xf>
    <xf numFmtId="4" fontId="32" fillId="3" borderId="4" xfId="3" applyNumberFormat="1" applyFont="1" applyFill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" fontId="32" fillId="0" borderId="4" xfId="0" applyNumberFormat="1" applyFont="1" applyBorder="1" applyAlignment="1">
      <alignment horizontal="center" vertical="center" wrapText="1"/>
    </xf>
    <xf numFmtId="171" fontId="32" fillId="0" borderId="4" xfId="3" applyNumberFormat="1" applyFont="1" applyBorder="1" applyAlignment="1">
      <alignment horizontal="right" vertical="center" wrapText="1"/>
    </xf>
    <xf numFmtId="0" fontId="32" fillId="0" borderId="0" xfId="2" applyFont="1"/>
    <xf numFmtId="0" fontId="32" fillId="3" borderId="4" xfId="3" applyFont="1" applyFill="1" applyBorder="1" applyAlignment="1">
      <alignment horizontal="left" vertical="center" wrapText="1"/>
    </xf>
    <xf numFmtId="0" fontId="32" fillId="0" borderId="4" xfId="3" applyFont="1" applyBorder="1" applyAlignment="1">
      <alignment horizontal="left" vertical="center" wrapText="1"/>
    </xf>
    <xf numFmtId="0" fontId="35" fillId="0" borderId="4" xfId="3" applyFont="1" applyBorder="1" applyAlignment="1">
      <alignment horizontal="left" vertical="center" wrapText="1"/>
    </xf>
    <xf numFmtId="0" fontId="32" fillId="0" borderId="3" xfId="3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vertical="center" wrapText="1"/>
    </xf>
    <xf numFmtId="0" fontId="32" fillId="0" borderId="9" xfId="4" applyFont="1" applyBorder="1" applyAlignment="1">
      <alignment horizontal="center" wrapText="1"/>
    </xf>
    <xf numFmtId="0" fontId="32" fillId="0" borderId="11" xfId="4" applyFont="1" applyBorder="1" applyAlignment="1">
      <alignment horizontal="center" wrapText="1"/>
    </xf>
    <xf numFmtId="0" fontId="33" fillId="2" borderId="9" xfId="3" applyFont="1" applyFill="1" applyBorder="1" applyAlignment="1">
      <alignment horizontal="left" vertical="center" wrapText="1"/>
    </xf>
    <xf numFmtId="0" fontId="33" fillId="2" borderId="11" xfId="3" applyFont="1" applyFill="1" applyBorder="1" applyAlignment="1">
      <alignment horizontal="left" vertical="center" wrapText="1"/>
    </xf>
    <xf numFmtId="0" fontId="33" fillId="2" borderId="10" xfId="3" applyFont="1" applyFill="1" applyBorder="1" applyAlignment="1">
      <alignment horizontal="left" vertical="center" wrapText="1"/>
    </xf>
    <xf numFmtId="0" fontId="32" fillId="0" borderId="9" xfId="3" applyFont="1" applyBorder="1" applyAlignment="1">
      <alignment horizontal="left" vertical="center" wrapText="1"/>
    </xf>
    <xf numFmtId="0" fontId="32" fillId="0" borderId="11" xfId="3" applyFont="1" applyBorder="1" applyAlignment="1">
      <alignment horizontal="left" vertical="center" wrapText="1"/>
    </xf>
    <xf numFmtId="0" fontId="35" fillId="0" borderId="9" xfId="3" applyFont="1" applyBorder="1" applyAlignment="1">
      <alignment horizontal="left" vertical="center" wrapText="1"/>
    </xf>
    <xf numFmtId="0" fontId="35" fillId="0" borderId="11" xfId="3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 wrapText="1"/>
    </xf>
    <xf numFmtId="49" fontId="32" fillId="0" borderId="6" xfId="3" applyNumberFormat="1" applyFont="1" applyBorder="1" applyAlignment="1">
      <alignment horizontal="center" vertical="center" wrapText="1"/>
    </xf>
    <xf numFmtId="49" fontId="32" fillId="0" borderId="18" xfId="3" applyNumberFormat="1" applyFont="1" applyBorder="1" applyAlignment="1">
      <alignment horizontal="center" vertical="center" wrapText="1"/>
    </xf>
    <xf numFmtId="49" fontId="32" fillId="0" borderId="8" xfId="3" applyNumberFormat="1" applyFont="1" applyBorder="1" applyAlignment="1">
      <alignment horizontal="center" vertical="center" wrapText="1"/>
    </xf>
    <xf numFmtId="49" fontId="32" fillId="0" borderId="19" xfId="3" applyNumberFormat="1" applyFont="1" applyBorder="1" applyAlignment="1">
      <alignment horizontal="center" vertical="center" wrapText="1"/>
    </xf>
    <xf numFmtId="0" fontId="32" fillId="0" borderId="9" xfId="3" applyFont="1" applyBorder="1" applyAlignment="1">
      <alignment horizontal="center" vertical="center" wrapText="1"/>
    </xf>
    <xf numFmtId="0" fontId="32" fillId="0" borderId="10" xfId="3" applyFont="1" applyBorder="1" applyAlignment="1">
      <alignment horizontal="center" vertical="center" wrapText="1"/>
    </xf>
    <xf numFmtId="0" fontId="32" fillId="0" borderId="11" xfId="3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0" fontId="21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6" fillId="0" borderId="9" xfId="0" applyFont="1" applyBorder="1" applyAlignment="1">
      <alignment horizontal="right" vertical="top" wrapText="1"/>
    </xf>
    <xf numFmtId="0" fontId="26" fillId="0" borderId="11" xfId="0" applyFont="1" applyBorder="1" applyAlignment="1">
      <alignment horizontal="right" vertical="top" wrapText="1"/>
    </xf>
    <xf numFmtId="0" fontId="25" fillId="0" borderId="9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right" vertical="top" wrapText="1"/>
    </xf>
    <xf numFmtId="0" fontId="22" fillId="0" borderId="11" xfId="0" applyFont="1" applyBorder="1" applyAlignment="1">
      <alignment horizontal="right" vertical="top" wrapText="1"/>
    </xf>
    <xf numFmtId="0" fontId="21" fillId="0" borderId="2" xfId="0" applyFont="1" applyBorder="1" applyAlignment="1">
      <alignment horizontal="center" vertical="top"/>
    </xf>
    <xf numFmtId="0" fontId="20" fillId="0" borderId="0" xfId="0" applyFont="1" applyAlignment="1">
      <alignment horizontal="left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0" fontId="31" fillId="0" borderId="0" xfId="8" applyFont="1" applyAlignment="1">
      <alignment horizontal="center"/>
    </xf>
    <xf numFmtId="0" fontId="23" fillId="0" borderId="5" xfId="0" applyFont="1" applyBorder="1" applyAlignment="1">
      <alignment horizontal="center" vertical="center" wrapText="1"/>
    </xf>
    <xf numFmtId="0" fontId="11" fillId="0" borderId="0" xfId="8" applyFont="1" applyAlignment="1">
      <alignment horizontal="center" wrapText="1"/>
    </xf>
    <xf numFmtId="0" fontId="11" fillId="0" borderId="0" xfId="8" applyFont="1" applyAlignment="1">
      <alignment horizontal="center" vertical="center" wrapText="1"/>
    </xf>
  </cellXfs>
  <cellStyles count="12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A9B805D4-F02F-46B0-A65A-470B7EC4257A}"/>
    <cellStyle name="Финансовый 2 3" xfId="10" xr:uid="{DB604099-C652-46A5-A4E3-3773A1CAA50B}"/>
    <cellStyle name="Финансовый 2 4" xfId="11" xr:uid="{A94A5541-78BC-4A82-BDA2-938560F6F7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47644-0B34-42FC-9138-FBCA997DCA1E}">
  <dimension ref="A1:M54"/>
  <sheetViews>
    <sheetView tabSelected="1" zoomScale="80" zoomScaleNormal="80" workbookViewId="0">
      <selection activeCell="C23" sqref="C23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52.7109375" style="2" customWidth="1"/>
    <col min="4" max="4" width="12.85546875" style="2" customWidth="1"/>
    <col min="5" max="5" width="10.7109375" style="2" customWidth="1"/>
    <col min="6" max="6" width="15.85546875" style="2" customWidth="1"/>
    <col min="7" max="7" width="30" style="2" customWidth="1"/>
    <col min="8" max="8" width="13.42578125" style="2" customWidth="1"/>
    <col min="9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6" t="s">
        <v>73</v>
      </c>
      <c r="F1" s="111" t="s">
        <v>74</v>
      </c>
      <c r="G1" s="112"/>
      <c r="H1" s="115" t="s">
        <v>75</v>
      </c>
      <c r="I1" s="116"/>
      <c r="J1" s="116"/>
      <c r="K1" s="117"/>
      <c r="L1" s="96" t="s">
        <v>76</v>
      </c>
      <c r="M1" s="96" t="s">
        <v>77</v>
      </c>
    </row>
    <row r="2" spans="1:13" ht="45" x14ac:dyDescent="0.2">
      <c r="A2" s="3"/>
      <c r="B2" s="3" t="s">
        <v>1</v>
      </c>
      <c r="C2" s="20" t="s">
        <v>36</v>
      </c>
      <c r="E2" s="97"/>
      <c r="F2" s="113"/>
      <c r="G2" s="114"/>
      <c r="H2" s="73" t="s">
        <v>78</v>
      </c>
      <c r="I2" s="73" t="s">
        <v>79</v>
      </c>
      <c r="J2" s="73" t="s">
        <v>80</v>
      </c>
      <c r="K2" s="73" t="s">
        <v>81</v>
      </c>
      <c r="L2" s="97"/>
      <c r="M2" s="97"/>
    </row>
    <row r="3" spans="1:13" ht="15" x14ac:dyDescent="0.25">
      <c r="A3" s="4"/>
      <c r="B3" s="4"/>
      <c r="C3" s="4"/>
      <c r="E3" s="74">
        <v>1</v>
      </c>
      <c r="F3" s="98">
        <v>2</v>
      </c>
      <c r="G3" s="99"/>
      <c r="H3" s="74">
        <v>3</v>
      </c>
      <c r="I3" s="74">
        <v>4</v>
      </c>
      <c r="J3" s="74">
        <v>5</v>
      </c>
      <c r="K3" s="74">
        <v>6</v>
      </c>
      <c r="L3" s="74">
        <v>7</v>
      </c>
      <c r="M3" s="74">
        <v>8</v>
      </c>
    </row>
    <row r="4" spans="1:13" ht="15" x14ac:dyDescent="0.2">
      <c r="A4" s="3"/>
      <c r="B4" s="3"/>
      <c r="C4" s="3"/>
      <c r="E4" s="75" t="s">
        <v>82</v>
      </c>
      <c r="F4" s="100" t="s">
        <v>83</v>
      </c>
      <c r="G4" s="101"/>
      <c r="H4" s="76"/>
      <c r="I4" s="76"/>
      <c r="J4" s="76"/>
      <c r="K4" s="76"/>
      <c r="L4" s="76"/>
      <c r="M4" s="76"/>
    </row>
    <row r="5" spans="1:13" ht="15" x14ac:dyDescent="0.2">
      <c r="A5" s="3"/>
      <c r="B5" s="3"/>
      <c r="C5" s="3"/>
      <c r="E5" s="77" t="s">
        <v>84</v>
      </c>
      <c r="F5" s="103" t="s">
        <v>85</v>
      </c>
      <c r="G5" s="104"/>
      <c r="H5" s="78">
        <v>16.187999999999999</v>
      </c>
      <c r="I5" s="79">
        <v>18529.875620000003</v>
      </c>
      <c r="J5" s="79">
        <v>0</v>
      </c>
      <c r="K5" s="78">
        <v>11.0846</v>
      </c>
      <c r="L5" s="78">
        <f>SUM(H5:K5)</f>
        <v>18557.148219999999</v>
      </c>
      <c r="M5" s="80" t="s">
        <v>86</v>
      </c>
    </row>
    <row r="6" spans="1:13" ht="25.5" x14ac:dyDescent="0.2">
      <c r="A6" s="3"/>
      <c r="B6" s="5" t="s">
        <v>37</v>
      </c>
      <c r="C6" s="21">
        <f>C26</f>
        <v>26593.602090695091</v>
      </c>
      <c r="E6" s="77" t="s">
        <v>87</v>
      </c>
      <c r="F6" s="103" t="s">
        <v>88</v>
      </c>
      <c r="G6" s="104"/>
      <c r="H6" s="79">
        <f>H5*1.2</f>
        <v>19.425599999999999</v>
      </c>
      <c r="I6" s="79">
        <f t="shared" ref="I6:K6" si="0">I5*1.2</f>
        <v>22235.850744000003</v>
      </c>
      <c r="J6" s="79">
        <f t="shared" si="0"/>
        <v>0</v>
      </c>
      <c r="K6" s="79">
        <f t="shared" si="0"/>
        <v>13.30152</v>
      </c>
      <c r="L6" s="79">
        <f>SUM(H6:K6)</f>
        <v>22268.577864000003</v>
      </c>
      <c r="M6" s="80" t="s">
        <v>86</v>
      </c>
    </row>
    <row r="7" spans="1:13" ht="15" x14ac:dyDescent="0.2">
      <c r="A7" s="3"/>
      <c r="B7" s="3"/>
      <c r="C7" s="3"/>
      <c r="E7" s="75" t="s">
        <v>102</v>
      </c>
      <c r="F7" s="100" t="s">
        <v>89</v>
      </c>
      <c r="G7" s="102"/>
      <c r="H7" s="102"/>
      <c r="I7" s="101"/>
      <c r="J7" s="76"/>
      <c r="K7" s="76"/>
      <c r="L7" s="76"/>
      <c r="M7" s="81"/>
    </row>
    <row r="8" spans="1:13" ht="18.75" x14ac:dyDescent="0.2">
      <c r="A8" s="4"/>
      <c r="B8" s="4"/>
      <c r="C8" s="4"/>
      <c r="E8" s="77" t="s">
        <v>103</v>
      </c>
      <c r="F8" s="103" t="s">
        <v>90</v>
      </c>
      <c r="G8" s="104"/>
      <c r="H8" s="79"/>
      <c r="I8" s="79"/>
      <c r="J8" s="79"/>
      <c r="K8" s="79"/>
      <c r="L8" s="82">
        <f>SUM(H8:K8)</f>
        <v>0</v>
      </c>
      <c r="M8" s="80" t="s">
        <v>86</v>
      </c>
    </row>
    <row r="9" spans="1:13" ht="15" x14ac:dyDescent="0.2">
      <c r="A9" s="3"/>
      <c r="B9" s="3"/>
      <c r="C9" s="3"/>
      <c r="E9" s="77" t="s">
        <v>104</v>
      </c>
      <c r="F9" s="103" t="s">
        <v>91</v>
      </c>
      <c r="G9" s="104"/>
      <c r="H9" s="79">
        <v>16.187999999999999</v>
      </c>
      <c r="I9" s="79">
        <v>5248.58374</v>
      </c>
      <c r="J9" s="79">
        <v>0</v>
      </c>
      <c r="K9" s="79">
        <v>11.0846</v>
      </c>
      <c r="L9" s="89">
        <f>SUM(H9:K9)</f>
        <v>5275.8563400000003</v>
      </c>
      <c r="M9" s="80" t="s">
        <v>86</v>
      </c>
    </row>
    <row r="10" spans="1:13" ht="15" x14ac:dyDescent="0.2">
      <c r="A10" s="3"/>
      <c r="B10" s="6" t="s">
        <v>49</v>
      </c>
      <c r="C10" s="3"/>
      <c r="E10" s="77" t="s">
        <v>105</v>
      </c>
      <c r="F10" s="103" t="s">
        <v>92</v>
      </c>
      <c r="G10" s="104"/>
      <c r="H10" s="79">
        <v>0</v>
      </c>
      <c r="I10" s="79">
        <v>4974.61816</v>
      </c>
      <c r="J10" s="79">
        <v>0</v>
      </c>
      <c r="K10" s="79">
        <v>0</v>
      </c>
      <c r="L10" s="89">
        <f t="shared" ref="L10:L12" si="1">SUM(H10:K10)</f>
        <v>4974.61816</v>
      </c>
      <c r="M10" s="80" t="s">
        <v>86</v>
      </c>
    </row>
    <row r="11" spans="1:13" ht="15" x14ac:dyDescent="0.2">
      <c r="A11" s="3"/>
      <c r="B11" s="3"/>
      <c r="C11" s="3"/>
      <c r="E11" s="77" t="s">
        <v>106</v>
      </c>
      <c r="F11" s="103" t="s">
        <v>93</v>
      </c>
      <c r="G11" s="104"/>
      <c r="H11" s="79">
        <v>0</v>
      </c>
      <c r="I11" s="79">
        <v>8306.6737199999989</v>
      </c>
      <c r="J11" s="79">
        <v>0</v>
      </c>
      <c r="K11" s="79">
        <v>0</v>
      </c>
      <c r="L11" s="89">
        <f t="shared" si="1"/>
        <v>8306.6737199999989</v>
      </c>
      <c r="M11" s="80" t="s">
        <v>86</v>
      </c>
    </row>
    <row r="12" spans="1:13" ht="15.75" x14ac:dyDescent="0.2">
      <c r="A12" s="7"/>
      <c r="B12" s="107" t="s">
        <v>38</v>
      </c>
      <c r="C12" s="107"/>
      <c r="E12" s="77" t="s">
        <v>107</v>
      </c>
      <c r="F12" s="103" t="s">
        <v>94</v>
      </c>
      <c r="G12" s="104"/>
      <c r="H12" s="79"/>
      <c r="I12" s="79"/>
      <c r="J12" s="79"/>
      <c r="K12" s="79"/>
      <c r="L12" s="90">
        <f t="shared" si="1"/>
        <v>0</v>
      </c>
      <c r="M12" s="80" t="s">
        <v>86</v>
      </c>
    </row>
    <row r="13" spans="1:13" ht="15" x14ac:dyDescent="0.2">
      <c r="A13" s="3"/>
      <c r="B13" s="3"/>
      <c r="C13" s="3"/>
      <c r="E13" s="77"/>
      <c r="F13" s="105" t="s">
        <v>95</v>
      </c>
      <c r="G13" s="106"/>
      <c r="H13" s="83">
        <f>SUM(H8:H12)</f>
        <v>16.187999999999999</v>
      </c>
      <c r="I13" s="83">
        <f>SUM(I8:I12)</f>
        <v>18529.875619999999</v>
      </c>
      <c r="J13" s="83">
        <f>SUM(J8:J12)</f>
        <v>0</v>
      </c>
      <c r="K13" s="83">
        <f>SUM(K8:K12)</f>
        <v>11.0846</v>
      </c>
      <c r="L13" s="83">
        <f>SUM(L8:L12)</f>
        <v>18557.148219999999</v>
      </c>
      <c r="M13" s="80" t="s">
        <v>86</v>
      </c>
    </row>
    <row r="14" spans="1:13" ht="50.25" customHeight="1" x14ac:dyDescent="0.25">
      <c r="A14" s="3"/>
      <c r="B14" s="108" t="s">
        <v>124</v>
      </c>
      <c r="C14" s="108"/>
      <c r="D14" s="92"/>
      <c r="E14" s="75" t="s">
        <v>108</v>
      </c>
      <c r="F14" s="100" t="s">
        <v>96</v>
      </c>
      <c r="G14" s="102"/>
      <c r="H14" s="102"/>
      <c r="I14" s="102"/>
      <c r="J14" s="101"/>
      <c r="K14" s="76"/>
      <c r="L14" s="76"/>
      <c r="M14" s="81"/>
    </row>
    <row r="15" spans="1:13" ht="15" x14ac:dyDescent="0.2">
      <c r="A15" s="4"/>
      <c r="B15" s="109" t="s">
        <v>7</v>
      </c>
      <c r="C15" s="109"/>
      <c r="E15" s="77" t="s">
        <v>109</v>
      </c>
      <c r="F15" s="94" t="s">
        <v>90</v>
      </c>
      <c r="G15" s="94"/>
      <c r="H15" s="91">
        <f>H8*$M$15/100</f>
        <v>0</v>
      </c>
      <c r="I15" s="91">
        <f t="shared" ref="I15:L15" si="2">I8*$M$15/100</f>
        <v>0</v>
      </c>
      <c r="J15" s="91">
        <f t="shared" si="2"/>
        <v>0</v>
      </c>
      <c r="K15" s="91">
        <f t="shared" si="2"/>
        <v>0</v>
      </c>
      <c r="L15" s="79">
        <f t="shared" si="2"/>
        <v>0</v>
      </c>
      <c r="M15" s="84">
        <v>107.8</v>
      </c>
    </row>
    <row r="16" spans="1:13" ht="15" x14ac:dyDescent="0.2">
      <c r="A16" s="3"/>
      <c r="B16" s="3"/>
      <c r="C16" s="3"/>
      <c r="E16" s="77" t="s">
        <v>110</v>
      </c>
      <c r="F16" s="94" t="s">
        <v>91</v>
      </c>
      <c r="G16" s="94"/>
      <c r="H16" s="91">
        <f>H9*$M$15/100*$M$16/100</f>
        <v>18.375549191999998</v>
      </c>
      <c r="I16" s="91">
        <f t="shared" ref="I16:L16" si="3">I9*$M$15/100*$M$16/100</f>
        <v>5957.8458551211597</v>
      </c>
      <c r="J16" s="91">
        <f t="shared" si="3"/>
        <v>0</v>
      </c>
      <c r="K16" s="91">
        <f t="shared" si="3"/>
        <v>12.5825063364</v>
      </c>
      <c r="L16" s="79">
        <f t="shared" si="3"/>
        <v>5988.8039106495598</v>
      </c>
      <c r="M16" s="84">
        <v>105.3</v>
      </c>
    </row>
    <row r="17" spans="1:13" ht="15.75" x14ac:dyDescent="0.2">
      <c r="A17" s="3"/>
      <c r="B17" s="3"/>
      <c r="C17" s="3"/>
      <c r="D17" s="12"/>
      <c r="E17" s="77" t="s">
        <v>111</v>
      </c>
      <c r="F17" s="94" t="s">
        <v>92</v>
      </c>
      <c r="G17" s="94"/>
      <c r="H17" s="91">
        <f>H10*$M$15/100*$M$16/100*$M$17/100</f>
        <v>0</v>
      </c>
      <c r="I17" s="91">
        <f t="shared" ref="I17:L17" si="4">I10*$M$15/100*$M$16/100*$M$17/100</f>
        <v>5895.3199716925119</v>
      </c>
      <c r="J17" s="91">
        <f t="shared" si="4"/>
        <v>0</v>
      </c>
      <c r="K17" s="91">
        <f t="shared" si="4"/>
        <v>0</v>
      </c>
      <c r="L17" s="79">
        <f t="shared" si="4"/>
        <v>5895.3199716925119</v>
      </c>
      <c r="M17" s="84">
        <v>104.4</v>
      </c>
    </row>
    <row r="18" spans="1:13" ht="28.5" x14ac:dyDescent="0.2">
      <c r="A18" s="8" t="s">
        <v>8</v>
      </c>
      <c r="B18" s="11" t="s">
        <v>39</v>
      </c>
      <c r="C18" s="14" t="s">
        <v>40</v>
      </c>
      <c r="D18" s="12"/>
      <c r="E18" s="77" t="s">
        <v>112</v>
      </c>
      <c r="F18" s="94" t="s">
        <v>93</v>
      </c>
      <c r="G18" s="94"/>
      <c r="H18" s="91">
        <f>H11*$M$15/100*$M$16/100*$M$17/100*$M$18/100</f>
        <v>0</v>
      </c>
      <c r="I18" s="91">
        <f t="shared" ref="I18:L18" si="5">I11*$M$15/100*$M$16/100*$M$17/100*$M$18/100</f>
        <v>10277.211197444487</v>
      </c>
      <c r="J18" s="91">
        <f t="shared" si="5"/>
        <v>0</v>
      </c>
      <c r="K18" s="91">
        <f t="shared" si="5"/>
        <v>0</v>
      </c>
      <c r="L18" s="79">
        <f t="shared" si="5"/>
        <v>10277.211197444487</v>
      </c>
      <c r="M18" s="84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77" t="s">
        <v>113</v>
      </c>
      <c r="F19" s="94" t="s">
        <v>94</v>
      </c>
      <c r="G19" s="94"/>
      <c r="H19" s="91">
        <f>H12*$M$15/100*$M$16/100*$M$17/100*$M$18/100*$M$19/100</f>
        <v>0</v>
      </c>
      <c r="I19" s="91">
        <f t="shared" ref="I19:L19" si="6">I12*$M$15/100*$M$16/100*$M$17/100*$M$18/100*$M$19/100</f>
        <v>0</v>
      </c>
      <c r="J19" s="91">
        <f t="shared" si="6"/>
        <v>0</v>
      </c>
      <c r="K19" s="91">
        <f t="shared" si="6"/>
        <v>0</v>
      </c>
      <c r="L19" s="79">
        <f t="shared" si="6"/>
        <v>0</v>
      </c>
      <c r="M19" s="84">
        <v>104.4</v>
      </c>
    </row>
    <row r="20" spans="1:13" ht="15" x14ac:dyDescent="0.2">
      <c r="A20" s="9">
        <v>1</v>
      </c>
      <c r="B20" s="13" t="s">
        <v>41</v>
      </c>
      <c r="C20" s="69">
        <v>18557.148219999999</v>
      </c>
      <c r="D20" s="22"/>
      <c r="E20" s="85"/>
      <c r="F20" s="95" t="s">
        <v>95</v>
      </c>
      <c r="G20" s="95"/>
      <c r="H20" s="83">
        <f>SUM(H15:H19)</f>
        <v>18.375549191999998</v>
      </c>
      <c r="I20" s="83">
        <f t="shared" ref="I20:K20" si="7">SUM(I15:I19)</f>
        <v>22130.37702425816</v>
      </c>
      <c r="J20" s="83">
        <f t="shared" si="7"/>
        <v>0</v>
      </c>
      <c r="K20" s="83">
        <f t="shared" si="7"/>
        <v>12.5825063364</v>
      </c>
      <c r="L20" s="83">
        <f>SUM(L15:L19)</f>
        <v>22161.335079786557</v>
      </c>
      <c r="M20" s="86"/>
    </row>
    <row r="21" spans="1:13" ht="15" x14ac:dyDescent="0.2">
      <c r="A21" s="9">
        <v>1.1000000000000001</v>
      </c>
      <c r="B21" s="13" t="s">
        <v>42</v>
      </c>
      <c r="C21" s="69">
        <v>18529.875620000003</v>
      </c>
      <c r="D21" s="23"/>
      <c r="E21" s="75" t="s">
        <v>114</v>
      </c>
      <c r="F21" s="100" t="s">
        <v>99</v>
      </c>
      <c r="G21" s="102"/>
      <c r="H21" s="102"/>
      <c r="I21" s="102"/>
      <c r="J21" s="101"/>
      <c r="K21" s="79"/>
      <c r="L21" s="79"/>
      <c r="M21" s="86"/>
    </row>
    <row r="22" spans="1:13" ht="15" x14ac:dyDescent="0.2">
      <c r="A22" s="9">
        <v>1.2</v>
      </c>
      <c r="B22" s="13" t="s">
        <v>43</v>
      </c>
      <c r="C22" s="69">
        <v>0</v>
      </c>
      <c r="D22" s="23"/>
      <c r="E22" s="77" t="s">
        <v>115</v>
      </c>
      <c r="F22" s="94" t="s">
        <v>90</v>
      </c>
      <c r="G22" s="94"/>
      <c r="H22" s="79">
        <f>H8*$M$22/100*1.2</f>
        <v>0</v>
      </c>
      <c r="I22" s="79">
        <f t="shared" ref="I22:K22" si="8">I8*$M$22/100*1.2</f>
        <v>0</v>
      </c>
      <c r="J22" s="79">
        <f t="shared" si="8"/>
        <v>0</v>
      </c>
      <c r="K22" s="79">
        <f t="shared" si="8"/>
        <v>0</v>
      </c>
      <c r="L22" s="79">
        <f>SUM(H22:K22)</f>
        <v>0</v>
      </c>
      <c r="M22" s="84">
        <v>107.8</v>
      </c>
    </row>
    <row r="23" spans="1:13" ht="15" x14ac:dyDescent="0.2">
      <c r="A23" s="9">
        <v>1.3</v>
      </c>
      <c r="B23" s="13" t="s">
        <v>44</v>
      </c>
      <c r="C23" s="69">
        <v>27.272599999999997</v>
      </c>
      <c r="D23" s="23"/>
      <c r="E23" s="77" t="s">
        <v>116</v>
      </c>
      <c r="F23" s="94" t="s">
        <v>91</v>
      </c>
      <c r="G23" s="94"/>
      <c r="H23" s="79">
        <f>H9*$M$22/100*$M$23/100*1.2</f>
        <v>22.050659030399995</v>
      </c>
      <c r="I23" s="79">
        <f t="shared" ref="I23:K23" si="9">I9*$M$22/100*$M$23/100*1.2</f>
        <v>7149.4150261453915</v>
      </c>
      <c r="J23" s="79">
        <f t="shared" si="9"/>
        <v>0</v>
      </c>
      <c r="K23" s="79">
        <f t="shared" si="9"/>
        <v>15.099007603679999</v>
      </c>
      <c r="L23" s="79">
        <f t="shared" ref="L23:L26" si="10">SUM(H23:K23)</f>
        <v>7186.5646927794714</v>
      </c>
      <c r="M23" s="84">
        <v>105.3</v>
      </c>
    </row>
    <row r="24" spans="1:13" ht="15" x14ac:dyDescent="0.2">
      <c r="A24" s="9">
        <v>2</v>
      </c>
      <c r="B24" s="13" t="s">
        <v>45</v>
      </c>
      <c r="C24" s="69">
        <v>22268.577859999998</v>
      </c>
      <c r="E24" s="77" t="s">
        <v>117</v>
      </c>
      <c r="F24" s="94" t="s">
        <v>92</v>
      </c>
      <c r="G24" s="94"/>
      <c r="H24" s="79">
        <f>H10*$M$22/100*$M$23/100*$M$24/100*1.2</f>
        <v>0</v>
      </c>
      <c r="I24" s="79">
        <f t="shared" ref="I24:K24" si="11">I10*$M$22/100*$M$23/100*$M$24/100*1.2</f>
        <v>7074.3839660310141</v>
      </c>
      <c r="J24" s="79">
        <f t="shared" si="11"/>
        <v>0</v>
      </c>
      <c r="K24" s="79">
        <f t="shared" si="11"/>
        <v>0</v>
      </c>
      <c r="L24" s="79">
        <f t="shared" si="10"/>
        <v>7074.3839660310141</v>
      </c>
      <c r="M24" s="84">
        <v>104.4</v>
      </c>
    </row>
    <row r="25" spans="1:13" ht="15" x14ac:dyDescent="0.2">
      <c r="A25" s="9">
        <v>2.1</v>
      </c>
      <c r="B25" s="13" t="s">
        <v>46</v>
      </c>
      <c r="C25" s="69">
        <v>3711.4296399999998</v>
      </c>
      <c r="E25" s="77" t="s">
        <v>118</v>
      </c>
      <c r="F25" s="94" t="s">
        <v>93</v>
      </c>
      <c r="G25" s="94"/>
      <c r="H25" s="79">
        <f>H11*$M$22/100*$M$23/100*$M$24/100*$M$25/100*1.2</f>
        <v>0</v>
      </c>
      <c r="I25" s="79">
        <f t="shared" ref="I25:K25" si="12">I11*$M$22/100*$M$23/100*$M$24/100*$M$25/100*1.2</f>
        <v>12332.653436933384</v>
      </c>
      <c r="J25" s="79">
        <f t="shared" si="12"/>
        <v>0</v>
      </c>
      <c r="K25" s="79">
        <f t="shared" si="12"/>
        <v>0</v>
      </c>
      <c r="L25" s="79">
        <f t="shared" si="10"/>
        <v>12332.653436933384</v>
      </c>
      <c r="M25" s="84">
        <v>104.4</v>
      </c>
    </row>
    <row r="26" spans="1:13" ht="24" x14ac:dyDescent="0.2">
      <c r="A26" s="9">
        <v>3</v>
      </c>
      <c r="B26" s="13" t="s">
        <v>47</v>
      </c>
      <c r="C26" s="69">
        <v>26593.602090695091</v>
      </c>
      <c r="D26" s="33">
        <f>C26/1.2</f>
        <v>22161.335075579242</v>
      </c>
      <c r="E26" s="77" t="s">
        <v>119</v>
      </c>
      <c r="F26" s="94" t="s">
        <v>94</v>
      </c>
      <c r="G26" s="94"/>
      <c r="H26" s="79">
        <f>H12*$M$22/100*$M$23/100*$M$24/100*$M$25/100*$M$26/100*1.2</f>
        <v>0</v>
      </c>
      <c r="I26" s="79">
        <f t="shared" ref="I26:K26" si="13">I12*$M$22/100*$M$23/100*$M$24/100*$M$25/100*$M$26/100*1.2</f>
        <v>0</v>
      </c>
      <c r="J26" s="79">
        <f t="shared" si="13"/>
        <v>0</v>
      </c>
      <c r="K26" s="79">
        <f t="shared" si="13"/>
        <v>0</v>
      </c>
      <c r="L26" s="79">
        <f t="shared" si="10"/>
        <v>0</v>
      </c>
      <c r="M26" s="84">
        <v>104.4</v>
      </c>
    </row>
    <row r="27" spans="1:13" ht="22.5" customHeight="1" x14ac:dyDescent="0.2">
      <c r="A27" s="3"/>
      <c r="C27" s="31"/>
      <c r="E27" s="77"/>
      <c r="F27" s="95" t="s">
        <v>95</v>
      </c>
      <c r="G27" s="95"/>
      <c r="H27" s="83">
        <f>SUM(H22:H26)</f>
        <v>22.050659030399995</v>
      </c>
      <c r="I27" s="83">
        <f t="shared" ref="I27:K27" si="14">SUM(I22:I26)</f>
        <v>26556.452429109791</v>
      </c>
      <c r="J27" s="83">
        <f t="shared" si="14"/>
        <v>0</v>
      </c>
      <c r="K27" s="83">
        <f t="shared" si="14"/>
        <v>15.099007603679999</v>
      </c>
      <c r="L27" s="83">
        <f>SUM(L22:L26)</f>
        <v>26593.602095743867</v>
      </c>
      <c r="M27" s="86"/>
    </row>
    <row r="28" spans="1:13" ht="25.5" customHeight="1" x14ac:dyDescent="0.2">
      <c r="A28" s="110" t="s">
        <v>48</v>
      </c>
      <c r="B28" s="110"/>
      <c r="C28" s="110"/>
      <c r="E28" s="87" t="s">
        <v>97</v>
      </c>
      <c r="F28" s="93" t="s">
        <v>100</v>
      </c>
      <c r="G28" s="93"/>
      <c r="H28" s="88">
        <f>H20</f>
        <v>18.375549191999998</v>
      </c>
      <c r="I28" s="88">
        <f t="shared" ref="I28" si="15">I20</f>
        <v>22130.37702425816</v>
      </c>
      <c r="J28" s="88">
        <f>J20</f>
        <v>0</v>
      </c>
      <c r="K28" s="88">
        <f>K20</f>
        <v>12.5825063364</v>
      </c>
      <c r="L28" s="88">
        <f>L20</f>
        <v>22161.335079786557</v>
      </c>
      <c r="M28" s="80" t="s">
        <v>86</v>
      </c>
    </row>
    <row r="29" spans="1:13" ht="15" x14ac:dyDescent="0.2">
      <c r="E29" s="87" t="s">
        <v>98</v>
      </c>
      <c r="F29" s="93" t="s">
        <v>101</v>
      </c>
      <c r="G29" s="93"/>
      <c r="H29" s="88">
        <f>H27</f>
        <v>22.050659030399995</v>
      </c>
      <c r="I29" s="88">
        <f t="shared" ref="I29:K29" si="16">I27</f>
        <v>26556.452429109791</v>
      </c>
      <c r="J29" s="88">
        <f t="shared" si="16"/>
        <v>0</v>
      </c>
      <c r="K29" s="88">
        <f t="shared" si="16"/>
        <v>15.099007603679999</v>
      </c>
      <c r="L29" s="88">
        <f>SUM(H29:K29)</f>
        <v>26593.60209574387</v>
      </c>
      <c r="M29" s="80" t="s">
        <v>86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E1:E2"/>
    <mergeCell ref="F1:G2"/>
    <mergeCell ref="F6:G6"/>
    <mergeCell ref="F7:I7"/>
    <mergeCell ref="F8:G8"/>
    <mergeCell ref="F5:G5"/>
    <mergeCell ref="H1:K1"/>
    <mergeCell ref="B12:C12"/>
    <mergeCell ref="B14:C14"/>
    <mergeCell ref="B15:C15"/>
    <mergeCell ref="A28:C28"/>
    <mergeCell ref="F9:G9"/>
    <mergeCell ref="F28:G28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9:G29"/>
    <mergeCell ref="F22:G22"/>
    <mergeCell ref="F23:G23"/>
    <mergeCell ref="F24:G24"/>
    <mergeCell ref="F25:G25"/>
    <mergeCell ref="F26:G26"/>
    <mergeCell ref="F27:G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54820-F91C-4487-8D5B-BB9077B49021}">
  <sheetPr>
    <pageSetUpPr fitToPage="1"/>
  </sheetPr>
  <dimension ref="A1:W56"/>
  <sheetViews>
    <sheetView topLeftCell="A10" workbookViewId="0">
      <selection activeCell="B26" sqref="B26:C26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6" t="s">
        <v>0</v>
      </c>
    </row>
    <row r="2" spans="1:20" customFormat="1" ht="15" x14ac:dyDescent="0.25">
      <c r="A2" s="37"/>
      <c r="B2" s="37"/>
      <c r="C2" s="38"/>
      <c r="D2" s="38"/>
      <c r="E2" s="38"/>
      <c r="F2" s="38"/>
      <c r="G2" s="38"/>
      <c r="H2" s="36"/>
    </row>
    <row r="3" spans="1:20" customFormat="1" ht="15" x14ac:dyDescent="0.25">
      <c r="A3" s="37"/>
      <c r="B3" s="37"/>
      <c r="C3" s="38"/>
      <c r="D3" s="38"/>
      <c r="E3" s="38"/>
      <c r="F3" s="38"/>
      <c r="G3" s="38"/>
      <c r="H3" s="36"/>
    </row>
    <row r="4" spans="1:20" customFormat="1" ht="15" x14ac:dyDescent="0.25">
      <c r="A4" s="37"/>
      <c r="B4" s="37" t="s">
        <v>1</v>
      </c>
      <c r="C4" s="118" t="s">
        <v>2</v>
      </c>
      <c r="D4" s="118"/>
      <c r="E4" s="118"/>
      <c r="F4" s="118"/>
      <c r="G4" s="118"/>
      <c r="H4" s="38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7"/>
      <c r="B5" s="37"/>
      <c r="C5" s="119" t="s">
        <v>4</v>
      </c>
      <c r="D5" s="119"/>
      <c r="E5" s="119"/>
      <c r="F5" s="119"/>
      <c r="G5" s="119"/>
      <c r="H5" s="38"/>
    </row>
    <row r="6" spans="1:20" customFormat="1" ht="17.25" customHeight="1" x14ac:dyDescent="0.25">
      <c r="A6" s="37"/>
      <c r="B6" s="38" t="s">
        <v>53</v>
      </c>
      <c r="C6" s="35"/>
      <c r="D6" s="35"/>
      <c r="E6" s="35"/>
      <c r="F6" s="35"/>
      <c r="G6" s="35"/>
      <c r="H6" s="38"/>
    </row>
    <row r="7" spans="1:20" customFormat="1" ht="17.25" customHeight="1" x14ac:dyDescent="0.25">
      <c r="A7" s="37"/>
      <c r="B7" s="37"/>
      <c r="C7" s="35"/>
      <c r="D7" s="35"/>
      <c r="E7" s="35"/>
      <c r="F7" s="35"/>
      <c r="G7" s="35"/>
      <c r="H7" s="38"/>
    </row>
    <row r="8" spans="1:20" customFormat="1" ht="17.25" customHeight="1" x14ac:dyDescent="0.25">
      <c r="A8" s="37"/>
      <c r="B8" s="39" t="s">
        <v>59</v>
      </c>
      <c r="C8" s="35"/>
      <c r="D8" s="35"/>
      <c r="E8" s="35"/>
      <c r="F8" s="35"/>
      <c r="G8" s="35"/>
      <c r="H8" s="38"/>
    </row>
    <row r="9" spans="1:20" customFormat="1" ht="17.25" customHeight="1" x14ac:dyDescent="0.25">
      <c r="A9" s="37"/>
      <c r="B9" s="25" t="s">
        <v>52</v>
      </c>
      <c r="D9" s="36"/>
      <c r="E9" s="35"/>
      <c r="F9" s="35"/>
      <c r="G9" s="35"/>
      <c r="H9" s="38"/>
    </row>
    <row r="10" spans="1:20" customFormat="1" ht="17.25" customHeight="1" x14ac:dyDescent="0.25">
      <c r="A10" s="37"/>
      <c r="B10" s="37"/>
      <c r="C10" s="120"/>
      <c r="D10" s="120"/>
      <c r="E10" s="120"/>
      <c r="F10" s="120"/>
      <c r="G10" s="120"/>
      <c r="H10" s="38"/>
    </row>
    <row r="11" spans="1:20" customFormat="1" ht="11.25" customHeight="1" x14ac:dyDescent="0.25">
      <c r="A11" s="40"/>
      <c r="B11" s="40"/>
      <c r="C11" s="119" t="s">
        <v>5</v>
      </c>
      <c r="D11" s="119"/>
      <c r="E11" s="119"/>
      <c r="F11" s="119"/>
      <c r="G11" s="119"/>
      <c r="H11" s="41"/>
    </row>
    <row r="12" spans="1:20" customFormat="1" ht="11.25" customHeight="1" x14ac:dyDescent="0.25">
      <c r="A12" s="40"/>
      <c r="B12" s="40"/>
      <c r="C12" s="35"/>
      <c r="D12" s="35"/>
      <c r="E12" s="35"/>
      <c r="F12" s="35"/>
      <c r="G12" s="35"/>
      <c r="H12" s="41"/>
    </row>
    <row r="13" spans="1:20" customFormat="1" ht="18" x14ac:dyDescent="0.25">
      <c r="A13" s="40"/>
      <c r="B13" s="138" t="s">
        <v>60</v>
      </c>
      <c r="C13" s="138"/>
      <c r="D13" s="138"/>
      <c r="E13" s="138"/>
      <c r="F13" s="138"/>
      <c r="G13" s="138"/>
      <c r="H13" s="41"/>
    </row>
    <row r="14" spans="1:20" customFormat="1" ht="11.25" customHeight="1" x14ac:dyDescent="0.25">
      <c r="A14" s="40"/>
      <c r="B14" s="64"/>
      <c r="C14" s="65"/>
      <c r="D14" s="65"/>
      <c r="E14" s="65"/>
      <c r="F14" s="65"/>
      <c r="G14" s="65"/>
      <c r="H14" s="41"/>
    </row>
    <row r="15" spans="1:20" customFormat="1" ht="33" customHeight="1" x14ac:dyDescent="0.25">
      <c r="A15" s="42"/>
      <c r="B15" s="141" t="s">
        <v>124</v>
      </c>
      <c r="C15" s="141"/>
      <c r="D15" s="141"/>
      <c r="E15" s="141"/>
      <c r="F15" s="141"/>
      <c r="G15" s="141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3"/>
      <c r="B16" s="128" t="s">
        <v>7</v>
      </c>
      <c r="C16" s="128"/>
      <c r="D16" s="128"/>
      <c r="E16" s="128"/>
      <c r="F16" s="128"/>
      <c r="G16" s="128"/>
      <c r="H16" s="44"/>
    </row>
    <row r="17" spans="1:23" customFormat="1" ht="9.75" customHeight="1" x14ac:dyDescent="0.25">
      <c r="A17" s="37"/>
      <c r="B17" s="37"/>
      <c r="C17" s="38"/>
      <c r="D17" s="45"/>
      <c r="E17" s="45"/>
      <c r="F17" s="45"/>
      <c r="G17" s="46"/>
      <c r="H17" s="46"/>
    </row>
    <row r="18" spans="1:23" customFormat="1" ht="15" x14ac:dyDescent="0.25">
      <c r="A18" s="47"/>
      <c r="B18" s="129" t="s">
        <v>58</v>
      </c>
      <c r="C18" s="129"/>
      <c r="D18" s="129"/>
      <c r="E18" s="129"/>
      <c r="F18" s="129"/>
      <c r="G18" s="129"/>
      <c r="H18" s="35"/>
    </row>
    <row r="19" spans="1:23" customFormat="1" ht="9.75" customHeight="1" x14ac:dyDescent="0.25">
      <c r="A19" s="37"/>
      <c r="B19" s="37"/>
      <c r="C19" s="38"/>
      <c r="D19" s="35"/>
      <c r="E19" s="35"/>
      <c r="F19" s="35"/>
      <c r="G19" s="35"/>
      <c r="H19" s="35"/>
    </row>
    <row r="20" spans="1:23" customFormat="1" ht="16.5" customHeight="1" x14ac:dyDescent="0.25">
      <c r="A20" s="135" t="s">
        <v>8</v>
      </c>
      <c r="B20" s="135" t="s">
        <v>9</v>
      </c>
      <c r="C20" s="131" t="s">
        <v>10</v>
      </c>
      <c r="D20" s="130" t="s">
        <v>51</v>
      </c>
      <c r="E20" s="130"/>
      <c r="F20" s="130"/>
      <c r="G20" s="130"/>
      <c r="H20" s="130" t="s">
        <v>50</v>
      </c>
    </row>
    <row r="21" spans="1:23" customFormat="1" ht="50.25" customHeight="1" x14ac:dyDescent="0.25">
      <c r="A21" s="136"/>
      <c r="B21" s="136"/>
      <c r="C21" s="139"/>
      <c r="D21" s="131" t="s">
        <v>11</v>
      </c>
      <c r="E21" s="131" t="s">
        <v>12</v>
      </c>
      <c r="F21" s="131" t="s">
        <v>13</v>
      </c>
      <c r="G21" s="133" t="s">
        <v>14</v>
      </c>
      <c r="H21" s="130"/>
    </row>
    <row r="22" spans="1:23" customFormat="1" ht="3.75" customHeight="1" x14ac:dyDescent="0.25">
      <c r="A22" s="137"/>
      <c r="B22" s="137"/>
      <c r="C22" s="132"/>
      <c r="D22" s="132"/>
      <c r="E22" s="132"/>
      <c r="F22" s="132"/>
      <c r="G22" s="134"/>
      <c r="H22" s="130"/>
    </row>
    <row r="23" spans="1:23" customFormat="1" ht="15" x14ac:dyDescent="0.25">
      <c r="A23" s="48">
        <v>1</v>
      </c>
      <c r="B23" s="48">
        <v>2</v>
      </c>
      <c r="C23" s="49">
        <v>3</v>
      </c>
      <c r="D23" s="49">
        <v>4</v>
      </c>
      <c r="E23" s="49">
        <v>5</v>
      </c>
      <c r="F23" s="49">
        <v>6</v>
      </c>
      <c r="G23" s="49">
        <v>7</v>
      </c>
      <c r="H23" s="49">
        <v>8</v>
      </c>
    </row>
    <row r="24" spans="1:23" customFormat="1" ht="15" x14ac:dyDescent="0.25">
      <c r="A24" s="123" t="s">
        <v>15</v>
      </c>
      <c r="B24" s="124"/>
      <c r="C24" s="124"/>
      <c r="D24" s="124"/>
      <c r="E24" s="124"/>
      <c r="F24" s="124"/>
      <c r="G24" s="124"/>
      <c r="H24" s="125"/>
      <c r="U24" s="26" t="s">
        <v>15</v>
      </c>
    </row>
    <row r="25" spans="1:23" customFormat="1" ht="15" x14ac:dyDescent="0.25">
      <c r="A25" s="48" t="s">
        <v>16</v>
      </c>
      <c r="B25" s="50" t="s">
        <v>17</v>
      </c>
      <c r="C25" s="51" t="s">
        <v>62</v>
      </c>
      <c r="D25" s="66">
        <v>5248583.74</v>
      </c>
      <c r="E25" s="53"/>
      <c r="F25" s="53"/>
      <c r="G25" s="53"/>
      <c r="H25" s="66">
        <v>5248583.74</v>
      </c>
      <c r="U25" s="26"/>
    </row>
    <row r="26" spans="1:23" customFormat="1" ht="23.25" x14ac:dyDescent="0.25">
      <c r="A26" s="54"/>
      <c r="B26" s="121" t="s">
        <v>18</v>
      </c>
      <c r="C26" s="122"/>
      <c r="D26" s="67">
        <v>5248583.74</v>
      </c>
      <c r="E26" s="55"/>
      <c r="F26" s="56"/>
      <c r="G26" s="56"/>
      <c r="H26" s="68">
        <v>5248583.74</v>
      </c>
      <c r="U26" s="26"/>
      <c r="V26" s="27" t="s">
        <v>18</v>
      </c>
    </row>
    <row r="27" spans="1:23" customFormat="1" ht="15" x14ac:dyDescent="0.25">
      <c r="A27" s="123" t="s">
        <v>19</v>
      </c>
      <c r="B27" s="124"/>
      <c r="C27" s="124"/>
      <c r="D27" s="124"/>
      <c r="E27" s="124"/>
      <c r="F27" s="124"/>
      <c r="G27" s="124"/>
      <c r="H27" s="125"/>
      <c r="U27" s="26" t="s">
        <v>19</v>
      </c>
      <c r="V27" s="27"/>
    </row>
    <row r="28" spans="1:23" customFormat="1" ht="15" x14ac:dyDescent="0.25">
      <c r="A28" s="54"/>
      <c r="B28" s="126" t="s">
        <v>20</v>
      </c>
      <c r="C28" s="127"/>
      <c r="D28" s="67">
        <v>5248583.74</v>
      </c>
      <c r="E28" s="55"/>
      <c r="F28" s="56"/>
      <c r="G28" s="56"/>
      <c r="H28" s="68">
        <v>5248583.74</v>
      </c>
      <c r="U28" s="26"/>
      <c r="V28" s="27"/>
      <c r="W28" s="28" t="s">
        <v>20</v>
      </c>
    </row>
    <row r="29" spans="1:23" customFormat="1" ht="15" x14ac:dyDescent="0.25">
      <c r="A29" s="123" t="s">
        <v>21</v>
      </c>
      <c r="B29" s="124"/>
      <c r="C29" s="124"/>
      <c r="D29" s="124"/>
      <c r="E29" s="124"/>
      <c r="F29" s="124"/>
      <c r="G29" s="124"/>
      <c r="H29" s="125"/>
      <c r="U29" s="26" t="s">
        <v>21</v>
      </c>
      <c r="V29" s="27"/>
      <c r="W29" s="28"/>
    </row>
    <row r="30" spans="1:23" customFormat="1" ht="15" x14ac:dyDescent="0.25">
      <c r="A30" s="54"/>
      <c r="B30" s="126" t="s">
        <v>22</v>
      </c>
      <c r="C30" s="127"/>
      <c r="D30" s="67">
        <v>5248583.74</v>
      </c>
      <c r="E30" s="55"/>
      <c r="F30" s="56"/>
      <c r="G30" s="56"/>
      <c r="H30" s="68">
        <v>5248583.74</v>
      </c>
      <c r="U30" s="26"/>
      <c r="V30" s="27"/>
      <c r="W30" s="28" t="s">
        <v>22</v>
      </c>
    </row>
    <row r="31" spans="1:23" customFormat="1" ht="15" x14ac:dyDescent="0.25">
      <c r="A31" s="123" t="s">
        <v>23</v>
      </c>
      <c r="B31" s="124"/>
      <c r="C31" s="124"/>
      <c r="D31" s="124"/>
      <c r="E31" s="124"/>
      <c r="F31" s="124"/>
      <c r="G31" s="124"/>
      <c r="H31" s="125"/>
      <c r="U31" s="26" t="s">
        <v>23</v>
      </c>
      <c r="V31" s="27"/>
      <c r="W31" s="28"/>
    </row>
    <row r="32" spans="1:23" customFormat="1" ht="15" x14ac:dyDescent="0.25">
      <c r="A32" s="48" t="s">
        <v>54</v>
      </c>
      <c r="B32" s="50"/>
      <c r="C32" s="51" t="s">
        <v>55</v>
      </c>
      <c r="D32" s="53"/>
      <c r="E32" s="53"/>
      <c r="F32" s="53"/>
      <c r="G32" s="58">
        <v>11084.6</v>
      </c>
      <c r="H32" s="58">
        <v>11084.6</v>
      </c>
      <c r="U32" s="26"/>
      <c r="V32" s="27"/>
      <c r="W32" s="28"/>
    </row>
    <row r="33" spans="1:23" customFormat="1" ht="15" x14ac:dyDescent="0.25">
      <c r="A33" s="54"/>
      <c r="B33" s="121" t="s">
        <v>24</v>
      </c>
      <c r="C33" s="122"/>
      <c r="D33" s="55"/>
      <c r="E33" s="55"/>
      <c r="F33" s="56"/>
      <c r="G33" s="59">
        <v>11084.6</v>
      </c>
      <c r="H33" s="59">
        <v>11084.6</v>
      </c>
      <c r="U33" s="26"/>
      <c r="V33" s="27" t="s">
        <v>24</v>
      </c>
      <c r="W33" s="28"/>
    </row>
    <row r="34" spans="1:23" customFormat="1" ht="15" x14ac:dyDescent="0.25">
      <c r="A34" s="54"/>
      <c r="B34" s="126" t="s">
        <v>25</v>
      </c>
      <c r="C34" s="127"/>
      <c r="D34" s="67">
        <v>5248583.74</v>
      </c>
      <c r="E34" s="55"/>
      <c r="F34" s="56"/>
      <c r="G34" s="59">
        <v>11084.6</v>
      </c>
      <c r="H34" s="68">
        <v>5259668.34</v>
      </c>
      <c r="U34" s="26"/>
      <c r="V34" s="27"/>
      <c r="W34" s="28" t="s">
        <v>25</v>
      </c>
    </row>
    <row r="35" spans="1:23" customFormat="1" ht="48.75" x14ac:dyDescent="0.25">
      <c r="A35" s="123" t="s">
        <v>26</v>
      </c>
      <c r="B35" s="124"/>
      <c r="C35" s="124"/>
      <c r="D35" s="124"/>
      <c r="E35" s="124"/>
      <c r="F35" s="124"/>
      <c r="G35" s="124"/>
      <c r="H35" s="125"/>
      <c r="U35" s="26" t="s">
        <v>26</v>
      </c>
      <c r="V35" s="27"/>
      <c r="W35" s="28"/>
    </row>
    <row r="36" spans="1:23" customFormat="1" ht="15" x14ac:dyDescent="0.25">
      <c r="A36" s="48" t="s">
        <v>56</v>
      </c>
      <c r="B36" s="50"/>
      <c r="C36" s="51" t="s">
        <v>57</v>
      </c>
      <c r="D36" s="53"/>
      <c r="E36" s="53"/>
      <c r="F36" s="53"/>
      <c r="G36" s="52">
        <v>16188</v>
      </c>
      <c r="H36" s="52">
        <v>16188</v>
      </c>
      <c r="U36" s="26"/>
      <c r="V36" s="27"/>
      <c r="W36" s="28"/>
    </row>
    <row r="37" spans="1:23" customFormat="1" ht="113.25" x14ac:dyDescent="0.25">
      <c r="A37" s="54"/>
      <c r="B37" s="121" t="s">
        <v>27</v>
      </c>
      <c r="C37" s="122"/>
      <c r="D37" s="55"/>
      <c r="E37" s="55"/>
      <c r="F37" s="56"/>
      <c r="G37" s="57">
        <v>16188</v>
      </c>
      <c r="H37" s="57">
        <v>16188</v>
      </c>
      <c r="U37" s="26"/>
      <c r="V37" s="27" t="s">
        <v>27</v>
      </c>
      <c r="W37" s="28"/>
    </row>
    <row r="38" spans="1:23" customFormat="1" ht="15" x14ac:dyDescent="0.25">
      <c r="A38" s="54"/>
      <c r="B38" s="126" t="s">
        <v>28</v>
      </c>
      <c r="C38" s="127"/>
      <c r="D38" s="67">
        <v>5248583.74</v>
      </c>
      <c r="E38" s="55"/>
      <c r="F38" s="56"/>
      <c r="G38" s="59">
        <v>27272.6</v>
      </c>
      <c r="H38" s="68">
        <v>5275856.34</v>
      </c>
      <c r="U38" s="26"/>
      <c r="V38" s="27"/>
      <c r="W38" s="28" t="s">
        <v>28</v>
      </c>
    </row>
    <row r="39" spans="1:23" customFormat="1" ht="15" x14ac:dyDescent="0.25">
      <c r="A39" s="123" t="s">
        <v>29</v>
      </c>
      <c r="B39" s="124"/>
      <c r="C39" s="124"/>
      <c r="D39" s="124"/>
      <c r="E39" s="124"/>
      <c r="F39" s="124"/>
      <c r="G39" s="124"/>
      <c r="H39" s="125"/>
      <c r="U39" s="26" t="s">
        <v>29</v>
      </c>
      <c r="V39" s="27"/>
      <c r="W39" s="28"/>
    </row>
    <row r="40" spans="1:23" customFormat="1" ht="15" x14ac:dyDescent="0.25">
      <c r="A40" s="54"/>
      <c r="B40" s="126" t="s">
        <v>30</v>
      </c>
      <c r="C40" s="127"/>
      <c r="D40" s="67">
        <v>5248583.74</v>
      </c>
      <c r="E40" s="55"/>
      <c r="F40" s="56"/>
      <c r="G40" s="59">
        <v>27272.6</v>
      </c>
      <c r="H40" s="68">
        <v>5275856.34</v>
      </c>
      <c r="U40" s="26"/>
      <c r="V40" s="27"/>
      <c r="W40" s="28" t="s">
        <v>30</v>
      </c>
    </row>
    <row r="41" spans="1:23" customFormat="1" ht="15" x14ac:dyDescent="0.25">
      <c r="A41" s="123" t="s">
        <v>31</v>
      </c>
      <c r="B41" s="124"/>
      <c r="C41" s="124"/>
      <c r="D41" s="124"/>
      <c r="E41" s="124"/>
      <c r="F41" s="124"/>
      <c r="G41" s="124"/>
      <c r="H41" s="125"/>
      <c r="U41" s="26" t="s">
        <v>31</v>
      </c>
      <c r="V41" s="27"/>
      <c r="W41" s="28"/>
    </row>
    <row r="42" spans="1:23" customFormat="1" ht="15" x14ac:dyDescent="0.25">
      <c r="A42" s="48" t="s">
        <v>16</v>
      </c>
      <c r="B42" s="50" t="s">
        <v>32</v>
      </c>
      <c r="C42" s="51" t="s">
        <v>33</v>
      </c>
      <c r="D42" s="66">
        <v>1049716.75</v>
      </c>
      <c r="E42" s="53"/>
      <c r="F42" s="53"/>
      <c r="G42" s="66">
        <v>5454.52</v>
      </c>
      <c r="H42" s="66">
        <v>1055171.27</v>
      </c>
      <c r="U42" s="26"/>
      <c r="V42" s="27"/>
      <c r="W42" s="28"/>
    </row>
    <row r="43" spans="1:23" customFormat="1" ht="15" x14ac:dyDescent="0.25">
      <c r="A43" s="54"/>
      <c r="B43" s="121" t="s">
        <v>34</v>
      </c>
      <c r="C43" s="122"/>
      <c r="D43" s="67">
        <v>1049716.75</v>
      </c>
      <c r="E43" s="55"/>
      <c r="F43" s="56"/>
      <c r="G43" s="68">
        <v>5454.52</v>
      </c>
      <c r="H43" s="68">
        <v>1055171.27</v>
      </c>
      <c r="U43" s="26"/>
      <c r="V43" s="27" t="s">
        <v>34</v>
      </c>
      <c r="W43" s="28"/>
    </row>
    <row r="44" spans="1:23" customFormat="1" ht="15" x14ac:dyDescent="0.25">
      <c r="A44" s="54"/>
      <c r="B44" s="126" t="s">
        <v>35</v>
      </c>
      <c r="C44" s="127"/>
      <c r="D44" s="67">
        <v>6298300.4900000002</v>
      </c>
      <c r="E44" s="55"/>
      <c r="F44" s="56"/>
      <c r="G44" s="68">
        <v>32727.119999999999</v>
      </c>
      <c r="H44" s="68">
        <v>6331027.6100000003</v>
      </c>
      <c r="U44" s="26"/>
      <c r="V44" s="27"/>
      <c r="W44" s="28" t="s">
        <v>35</v>
      </c>
    </row>
    <row r="47" spans="1:23" customFormat="1" ht="15" x14ac:dyDescent="0.25">
      <c r="A47" s="60"/>
      <c r="B47" s="37"/>
      <c r="D47" s="61"/>
      <c r="E47" s="61"/>
      <c r="F47" s="61"/>
      <c r="G47" s="61"/>
      <c r="H47" s="61"/>
    </row>
    <row r="48" spans="1:23" customFormat="1" ht="15" x14ac:dyDescent="0.25">
      <c r="A48" s="37"/>
      <c r="B48" s="37"/>
      <c r="C48" s="62"/>
      <c r="D48" s="62"/>
      <c r="E48" s="62"/>
      <c r="F48" s="62"/>
      <c r="G48" s="62"/>
      <c r="H48" s="62"/>
    </row>
    <row r="49" spans="1:8" customFormat="1" ht="15" x14ac:dyDescent="0.25">
      <c r="A49" s="60"/>
      <c r="B49" s="37"/>
      <c r="D49" s="61"/>
      <c r="E49" s="61"/>
      <c r="F49" s="61"/>
      <c r="G49" s="61"/>
      <c r="H49" s="61"/>
    </row>
    <row r="50" spans="1:8" customFormat="1" ht="15" x14ac:dyDescent="0.25">
      <c r="A50" s="37"/>
      <c r="B50" s="37"/>
      <c r="C50" s="62"/>
      <c r="D50" s="62"/>
      <c r="E50" s="62"/>
      <c r="F50" s="62"/>
      <c r="G50" s="62"/>
      <c r="H50" s="62"/>
    </row>
    <row r="51" spans="1:8" customFormat="1" ht="15" x14ac:dyDescent="0.25">
      <c r="A51" s="60"/>
      <c r="B51" s="37"/>
      <c r="C51" s="63"/>
      <c r="D51" s="63"/>
      <c r="E51" s="63"/>
      <c r="F51" s="63"/>
      <c r="G51" s="63"/>
      <c r="H51" s="63"/>
    </row>
    <row r="52" spans="1:8" customFormat="1" ht="15" x14ac:dyDescent="0.25">
      <c r="A52" s="37"/>
      <c r="B52" s="37"/>
      <c r="C52" s="34"/>
      <c r="D52" s="62"/>
      <c r="E52" s="62"/>
      <c r="F52" s="62"/>
      <c r="G52" s="62"/>
      <c r="H52" s="62"/>
    </row>
    <row r="53" spans="1:8" customFormat="1" ht="15" x14ac:dyDescent="0.25">
      <c r="A53" s="60"/>
      <c r="B53" s="37"/>
      <c r="C53" s="63"/>
      <c r="D53" s="63"/>
      <c r="E53" s="63"/>
      <c r="F53" s="63"/>
      <c r="G53" s="63"/>
      <c r="H53" s="63"/>
    </row>
    <row r="54" spans="1:8" customFormat="1" ht="15" x14ac:dyDescent="0.25">
      <c r="A54" s="37"/>
      <c r="B54" s="37"/>
      <c r="C54" s="119"/>
      <c r="D54" s="119"/>
      <c r="E54" s="119"/>
      <c r="F54" s="119"/>
      <c r="G54" s="62"/>
      <c r="H54" s="62"/>
    </row>
    <row r="56" spans="1:8" customFormat="1" ht="15" x14ac:dyDescent="0.25">
      <c r="C56" s="32"/>
    </row>
  </sheetData>
  <mergeCells count="35">
    <mergeCell ref="B44:C44"/>
    <mergeCell ref="C54:F54"/>
    <mergeCell ref="B40:C40"/>
    <mergeCell ref="A41:H41"/>
    <mergeCell ref="B15:G15"/>
    <mergeCell ref="B13:G13"/>
    <mergeCell ref="B37:C37"/>
    <mergeCell ref="B38:C38"/>
    <mergeCell ref="A39:H39"/>
    <mergeCell ref="B30:C30"/>
    <mergeCell ref="A31:H31"/>
    <mergeCell ref="B33:C33"/>
    <mergeCell ref="B34:C34"/>
    <mergeCell ref="A35:H35"/>
    <mergeCell ref="A24:H24"/>
    <mergeCell ref="B26:C26"/>
    <mergeCell ref="B20:B22"/>
    <mergeCell ref="C20:C22"/>
    <mergeCell ref="D20:G20"/>
    <mergeCell ref="C4:G4"/>
    <mergeCell ref="C5:G5"/>
    <mergeCell ref="C10:G10"/>
    <mergeCell ref="C11:G11"/>
    <mergeCell ref="B43:C43"/>
    <mergeCell ref="A27:H27"/>
    <mergeCell ref="B28:C28"/>
    <mergeCell ref="A29:H29"/>
    <mergeCell ref="B16:G16"/>
    <mergeCell ref="B18:G18"/>
    <mergeCell ref="H20:H22"/>
    <mergeCell ref="D21:D22"/>
    <mergeCell ref="E21:E22"/>
    <mergeCell ref="F21:F22"/>
    <mergeCell ref="G21:G22"/>
    <mergeCell ref="A20:A22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D54"/>
  <sheetViews>
    <sheetView topLeftCell="A4"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121</v>
      </c>
      <c r="C6" s="21">
        <f>C26/1000</f>
        <v>7186.5646950497403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7" t="s">
        <v>38</v>
      </c>
      <c r="C12" s="107"/>
    </row>
    <row r="13" spans="1:3" ht="15" x14ac:dyDescent="0.2">
      <c r="A13" s="3"/>
      <c r="B13" s="3"/>
      <c r="C13" s="3"/>
    </row>
    <row r="14" spans="1:3" ht="57" customHeight="1" x14ac:dyDescent="0.2">
      <c r="A14" s="3"/>
      <c r="B14" s="108" t="s">
        <v>124</v>
      </c>
      <c r="C14" s="108"/>
    </row>
    <row r="15" spans="1:3" ht="15" x14ac:dyDescent="0.2">
      <c r="A15" s="4"/>
      <c r="B15" s="109" t="s">
        <v>7</v>
      </c>
      <c r="C15" s="10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120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16">
        <v>5275856.34</v>
      </c>
      <c r="D20" s="22"/>
    </row>
    <row r="21" spans="1:4" x14ac:dyDescent="0.2">
      <c r="A21" s="9">
        <v>1.1000000000000001</v>
      </c>
      <c r="B21" s="13" t="s">
        <v>42</v>
      </c>
      <c r="C21" s="17">
        <v>5248583.74</v>
      </c>
      <c r="D21" s="23"/>
    </row>
    <row r="22" spans="1:4" x14ac:dyDescent="0.2">
      <c r="A22" s="9">
        <v>1.2</v>
      </c>
      <c r="B22" s="13" t="s">
        <v>43</v>
      </c>
      <c r="C22" s="17">
        <v>0</v>
      </c>
      <c r="D22" s="23"/>
    </row>
    <row r="23" spans="1:4" x14ac:dyDescent="0.2">
      <c r="A23" s="9">
        <v>1.3</v>
      </c>
      <c r="B23" s="13" t="s">
        <v>44</v>
      </c>
      <c r="C23" s="17">
        <v>27272.6</v>
      </c>
      <c r="D23" s="23"/>
    </row>
    <row r="24" spans="1:4" x14ac:dyDescent="0.2">
      <c r="A24" s="9">
        <v>2</v>
      </c>
      <c r="B24" s="13" t="s">
        <v>45</v>
      </c>
      <c r="C24" s="17">
        <v>6331027.6100000003</v>
      </c>
    </row>
    <row r="25" spans="1:4" x14ac:dyDescent="0.2">
      <c r="A25" s="9">
        <v>2.1</v>
      </c>
      <c r="B25" s="13" t="s">
        <v>46</v>
      </c>
      <c r="C25" s="18">
        <v>1055171.27</v>
      </c>
    </row>
    <row r="26" spans="1:4" ht="24" x14ac:dyDescent="0.2">
      <c r="A26" s="9">
        <v>3</v>
      </c>
      <c r="B26" s="13" t="s">
        <v>47</v>
      </c>
      <c r="C26" s="19">
        <v>7186564.6950497404</v>
      </c>
      <c r="D26" s="33"/>
    </row>
    <row r="27" spans="1:4" ht="22.5" customHeight="1" x14ac:dyDescent="0.2">
      <c r="A27" s="3"/>
      <c r="C27" s="31"/>
    </row>
    <row r="28" spans="1:4" ht="25.5" customHeight="1" x14ac:dyDescent="0.2">
      <c r="A28" s="110" t="s">
        <v>48</v>
      </c>
      <c r="B28" s="110"/>
      <c r="C28" s="11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CB578-2D81-485B-969C-0C7CC6355F15}">
  <sheetPr>
    <pageSetUpPr fitToPage="1"/>
  </sheetPr>
  <dimension ref="A1:W56"/>
  <sheetViews>
    <sheetView topLeftCell="A28" workbookViewId="0">
      <selection activeCell="D74" sqref="D74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6" t="s">
        <v>0</v>
      </c>
    </row>
    <row r="2" spans="1:20" customFormat="1" ht="15" x14ac:dyDescent="0.25">
      <c r="A2" s="37"/>
      <c r="B2" s="37"/>
      <c r="C2" s="38"/>
      <c r="D2" s="38"/>
      <c r="E2" s="38"/>
      <c r="F2" s="38"/>
      <c r="G2" s="38"/>
      <c r="H2" s="36"/>
    </row>
    <row r="3" spans="1:20" customFormat="1" ht="15" x14ac:dyDescent="0.25">
      <c r="A3" s="37"/>
      <c r="B3" s="37"/>
      <c r="C3" s="38"/>
      <c r="D3" s="38"/>
      <c r="E3" s="38"/>
      <c r="F3" s="38"/>
      <c r="G3" s="38"/>
      <c r="H3" s="36"/>
    </row>
    <row r="4" spans="1:20" customFormat="1" ht="15" x14ac:dyDescent="0.25">
      <c r="A4" s="37"/>
      <c r="B4" s="37" t="s">
        <v>1</v>
      </c>
      <c r="C4" s="118" t="s">
        <v>2</v>
      </c>
      <c r="D4" s="118"/>
      <c r="E4" s="118"/>
      <c r="F4" s="118"/>
      <c r="G4" s="118"/>
      <c r="H4" s="38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7"/>
      <c r="B5" s="37"/>
      <c r="C5" s="119" t="s">
        <v>4</v>
      </c>
      <c r="D5" s="119"/>
      <c r="E5" s="119"/>
      <c r="F5" s="119"/>
      <c r="G5" s="119"/>
      <c r="H5" s="38"/>
    </row>
    <row r="6" spans="1:20" customFormat="1" ht="17.25" customHeight="1" x14ac:dyDescent="0.25">
      <c r="A6" s="37"/>
      <c r="B6" s="38" t="s">
        <v>53</v>
      </c>
      <c r="C6" s="35"/>
      <c r="D6" s="35"/>
      <c r="E6" s="35"/>
      <c r="F6" s="35"/>
      <c r="G6" s="35"/>
      <c r="H6" s="38"/>
    </row>
    <row r="7" spans="1:20" customFormat="1" ht="17.25" customHeight="1" x14ac:dyDescent="0.25">
      <c r="A7" s="37"/>
      <c r="B7" s="37"/>
      <c r="C7" s="35"/>
      <c r="D7" s="35"/>
      <c r="E7" s="35"/>
      <c r="F7" s="35"/>
      <c r="G7" s="35"/>
      <c r="H7" s="38"/>
    </row>
    <row r="8" spans="1:20" customFormat="1" ht="17.25" customHeight="1" x14ac:dyDescent="0.25">
      <c r="A8" s="37"/>
      <c r="B8" s="39" t="s">
        <v>63</v>
      </c>
      <c r="C8" s="35"/>
      <c r="D8" s="35"/>
      <c r="E8" s="35"/>
      <c r="F8" s="35"/>
      <c r="G8" s="35"/>
      <c r="H8" s="38"/>
    </row>
    <row r="9" spans="1:20" customFormat="1" ht="17.25" customHeight="1" x14ac:dyDescent="0.25">
      <c r="A9" s="37"/>
      <c r="B9" s="25" t="s">
        <v>52</v>
      </c>
      <c r="D9" s="36"/>
      <c r="E9" s="35"/>
      <c r="F9" s="35"/>
      <c r="G9" s="35"/>
      <c r="H9" s="38"/>
    </row>
    <row r="10" spans="1:20" customFormat="1" ht="17.25" customHeight="1" x14ac:dyDescent="0.25">
      <c r="A10" s="37"/>
      <c r="B10" s="37"/>
      <c r="C10" s="120"/>
      <c r="D10" s="120"/>
      <c r="E10" s="120"/>
      <c r="F10" s="120"/>
      <c r="G10" s="120"/>
      <c r="H10" s="38"/>
    </row>
    <row r="11" spans="1:20" customFormat="1" ht="11.25" customHeight="1" x14ac:dyDescent="0.25">
      <c r="A11" s="40"/>
      <c r="B11" s="40"/>
      <c r="C11" s="119" t="s">
        <v>5</v>
      </c>
      <c r="D11" s="119"/>
      <c r="E11" s="119"/>
      <c r="F11" s="119"/>
      <c r="G11" s="119"/>
      <c r="H11" s="41"/>
    </row>
    <row r="12" spans="1:20" customFormat="1" ht="11.25" customHeight="1" x14ac:dyDescent="0.25">
      <c r="A12" s="40"/>
      <c r="B12" s="40"/>
      <c r="C12" s="35"/>
      <c r="D12" s="35"/>
      <c r="E12" s="35"/>
      <c r="F12" s="35"/>
      <c r="G12" s="35"/>
      <c r="H12" s="41"/>
    </row>
    <row r="13" spans="1:20" customFormat="1" ht="18" x14ac:dyDescent="0.25">
      <c r="A13" s="40"/>
      <c r="B13" s="138" t="s">
        <v>60</v>
      </c>
      <c r="C13" s="138"/>
      <c r="D13" s="138"/>
      <c r="E13" s="138"/>
      <c r="F13" s="138"/>
      <c r="G13" s="138"/>
      <c r="H13" s="41"/>
    </row>
    <row r="14" spans="1:20" customFormat="1" ht="11.25" customHeight="1" x14ac:dyDescent="0.25">
      <c r="A14" s="40"/>
      <c r="B14" s="64"/>
      <c r="C14" s="65"/>
      <c r="D14" s="65"/>
      <c r="E14" s="65"/>
      <c r="F14" s="65"/>
      <c r="G14" s="65"/>
      <c r="H14" s="41"/>
    </row>
    <row r="15" spans="1:20" customFormat="1" ht="35.25" customHeight="1" x14ac:dyDescent="0.25">
      <c r="A15" s="42"/>
      <c r="B15" s="140" t="s">
        <v>61</v>
      </c>
      <c r="C15" s="140"/>
      <c r="D15" s="140"/>
      <c r="E15" s="140"/>
      <c r="F15" s="140"/>
      <c r="G15" s="140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3"/>
      <c r="B16" s="128" t="s">
        <v>7</v>
      </c>
      <c r="C16" s="128"/>
      <c r="D16" s="128"/>
      <c r="E16" s="128"/>
      <c r="F16" s="128"/>
      <c r="G16" s="128"/>
      <c r="H16" s="44"/>
    </row>
    <row r="17" spans="1:23" customFormat="1" ht="9.75" customHeight="1" x14ac:dyDescent="0.25">
      <c r="A17" s="37"/>
      <c r="B17" s="37"/>
      <c r="C17" s="38"/>
      <c r="D17" s="45"/>
      <c r="E17" s="45"/>
      <c r="F17" s="45"/>
      <c r="G17" s="46"/>
      <c r="H17" s="46"/>
    </row>
    <row r="18" spans="1:23" customFormat="1" ht="15" x14ac:dyDescent="0.25">
      <c r="A18" s="47"/>
      <c r="B18" s="129" t="s">
        <v>58</v>
      </c>
      <c r="C18" s="129"/>
      <c r="D18" s="129"/>
      <c r="E18" s="129"/>
      <c r="F18" s="129"/>
      <c r="G18" s="129"/>
      <c r="H18" s="35"/>
    </row>
    <row r="19" spans="1:23" customFormat="1" ht="9.75" customHeight="1" x14ac:dyDescent="0.25">
      <c r="A19" s="37"/>
      <c r="B19" s="37"/>
      <c r="C19" s="38"/>
      <c r="D19" s="35"/>
      <c r="E19" s="35"/>
      <c r="F19" s="35"/>
      <c r="G19" s="35"/>
      <c r="H19" s="35"/>
    </row>
    <row r="20" spans="1:23" customFormat="1" ht="16.5" customHeight="1" x14ac:dyDescent="0.25">
      <c r="A20" s="135" t="s">
        <v>8</v>
      </c>
      <c r="B20" s="135" t="s">
        <v>9</v>
      </c>
      <c r="C20" s="131" t="s">
        <v>10</v>
      </c>
      <c r="D20" s="130" t="s">
        <v>51</v>
      </c>
      <c r="E20" s="130"/>
      <c r="F20" s="130"/>
      <c r="G20" s="130"/>
      <c r="H20" s="130" t="s">
        <v>50</v>
      </c>
    </row>
    <row r="21" spans="1:23" customFormat="1" ht="50.25" customHeight="1" x14ac:dyDescent="0.25">
      <c r="A21" s="136"/>
      <c r="B21" s="136"/>
      <c r="C21" s="139"/>
      <c r="D21" s="131" t="s">
        <v>11</v>
      </c>
      <c r="E21" s="131" t="s">
        <v>12</v>
      </c>
      <c r="F21" s="131" t="s">
        <v>13</v>
      </c>
      <c r="G21" s="133" t="s">
        <v>14</v>
      </c>
      <c r="H21" s="130"/>
    </row>
    <row r="22" spans="1:23" customFormat="1" ht="3.75" customHeight="1" x14ac:dyDescent="0.25">
      <c r="A22" s="137"/>
      <c r="B22" s="137"/>
      <c r="C22" s="132"/>
      <c r="D22" s="132"/>
      <c r="E22" s="132"/>
      <c r="F22" s="132"/>
      <c r="G22" s="134"/>
      <c r="H22" s="130"/>
    </row>
    <row r="23" spans="1:23" customFormat="1" ht="15" x14ac:dyDescent="0.25">
      <c r="A23" s="48">
        <v>1</v>
      </c>
      <c r="B23" s="48">
        <v>2</v>
      </c>
      <c r="C23" s="49">
        <v>3</v>
      </c>
      <c r="D23" s="49">
        <v>4</v>
      </c>
      <c r="E23" s="49">
        <v>5</v>
      </c>
      <c r="F23" s="49">
        <v>6</v>
      </c>
      <c r="G23" s="49">
        <v>7</v>
      </c>
      <c r="H23" s="49">
        <v>8</v>
      </c>
    </row>
    <row r="24" spans="1:23" customFormat="1" ht="15" x14ac:dyDescent="0.25">
      <c r="A24" s="123" t="s">
        <v>15</v>
      </c>
      <c r="B24" s="124"/>
      <c r="C24" s="124"/>
      <c r="D24" s="124"/>
      <c r="E24" s="124"/>
      <c r="F24" s="124"/>
      <c r="G24" s="124"/>
      <c r="H24" s="125"/>
      <c r="U24" s="26" t="s">
        <v>15</v>
      </c>
    </row>
    <row r="25" spans="1:23" customFormat="1" ht="15" x14ac:dyDescent="0.25">
      <c r="A25" s="48" t="s">
        <v>16</v>
      </c>
      <c r="B25" s="50" t="s">
        <v>17</v>
      </c>
      <c r="C25" s="51" t="s">
        <v>64</v>
      </c>
      <c r="D25" s="66">
        <v>4974618.16</v>
      </c>
      <c r="E25" s="53"/>
      <c r="F25" s="53"/>
      <c r="G25" s="53"/>
      <c r="H25" s="66">
        <v>4974618.16</v>
      </c>
      <c r="U25" s="26"/>
    </row>
    <row r="26" spans="1:23" customFormat="1" ht="23.25" x14ac:dyDescent="0.25">
      <c r="A26" s="54"/>
      <c r="B26" s="121" t="s">
        <v>18</v>
      </c>
      <c r="C26" s="122"/>
      <c r="D26" s="67">
        <v>4974618.16</v>
      </c>
      <c r="E26" s="55"/>
      <c r="F26" s="56"/>
      <c r="G26" s="56"/>
      <c r="H26" s="68">
        <v>4974618.16</v>
      </c>
      <c r="U26" s="26"/>
      <c r="V26" s="27" t="s">
        <v>18</v>
      </c>
    </row>
    <row r="27" spans="1:23" customFormat="1" ht="15" x14ac:dyDescent="0.25">
      <c r="A27" s="123" t="s">
        <v>19</v>
      </c>
      <c r="B27" s="124"/>
      <c r="C27" s="124"/>
      <c r="D27" s="124"/>
      <c r="E27" s="124"/>
      <c r="F27" s="124"/>
      <c r="G27" s="124"/>
      <c r="H27" s="125"/>
      <c r="U27" s="26" t="s">
        <v>19</v>
      </c>
      <c r="V27" s="27"/>
    </row>
    <row r="28" spans="1:23" customFormat="1" ht="15" x14ac:dyDescent="0.25">
      <c r="A28" s="54"/>
      <c r="B28" s="126" t="s">
        <v>20</v>
      </c>
      <c r="C28" s="127"/>
      <c r="D28" s="67">
        <v>4974618.16</v>
      </c>
      <c r="E28" s="55"/>
      <c r="F28" s="56"/>
      <c r="G28" s="56"/>
      <c r="H28" s="68">
        <v>4974618.16</v>
      </c>
      <c r="U28" s="26"/>
      <c r="V28" s="27"/>
      <c r="W28" s="28" t="s">
        <v>20</v>
      </c>
    </row>
    <row r="29" spans="1:23" customFormat="1" ht="15" x14ac:dyDescent="0.25">
      <c r="A29" s="123" t="s">
        <v>21</v>
      </c>
      <c r="B29" s="124"/>
      <c r="C29" s="124"/>
      <c r="D29" s="124"/>
      <c r="E29" s="124"/>
      <c r="F29" s="124"/>
      <c r="G29" s="124"/>
      <c r="H29" s="125"/>
      <c r="U29" s="26" t="s">
        <v>21</v>
      </c>
      <c r="V29" s="27"/>
      <c r="W29" s="28"/>
    </row>
    <row r="30" spans="1:23" customFormat="1" ht="15" x14ac:dyDescent="0.25">
      <c r="A30" s="54"/>
      <c r="B30" s="126" t="s">
        <v>22</v>
      </c>
      <c r="C30" s="127"/>
      <c r="D30" s="67">
        <v>4974618.16</v>
      </c>
      <c r="E30" s="55"/>
      <c r="F30" s="56"/>
      <c r="G30" s="56"/>
      <c r="H30" s="68">
        <v>4974618.16</v>
      </c>
      <c r="U30" s="26"/>
      <c r="V30" s="27"/>
      <c r="W30" s="28" t="s">
        <v>22</v>
      </c>
    </row>
    <row r="31" spans="1:23" customFormat="1" ht="15" x14ac:dyDescent="0.25">
      <c r="A31" s="123" t="s">
        <v>23</v>
      </c>
      <c r="B31" s="124"/>
      <c r="C31" s="124"/>
      <c r="D31" s="124"/>
      <c r="E31" s="124"/>
      <c r="F31" s="124"/>
      <c r="G31" s="124"/>
      <c r="H31" s="125"/>
      <c r="U31" s="26" t="s">
        <v>23</v>
      </c>
      <c r="V31" s="27"/>
      <c r="W31" s="28"/>
    </row>
    <row r="32" spans="1:23" customFormat="1" ht="15" x14ac:dyDescent="0.25">
      <c r="A32" s="48" t="s">
        <v>54</v>
      </c>
      <c r="B32" s="50"/>
      <c r="C32" s="51" t="s">
        <v>55</v>
      </c>
      <c r="D32" s="53"/>
      <c r="E32" s="53"/>
      <c r="F32" s="53"/>
      <c r="G32" s="53"/>
      <c r="H32" s="53"/>
      <c r="U32" s="26"/>
      <c r="V32" s="27"/>
      <c r="W32" s="28"/>
    </row>
    <row r="33" spans="1:23" customFormat="1" ht="15" x14ac:dyDescent="0.25">
      <c r="A33" s="54"/>
      <c r="B33" s="121" t="s">
        <v>24</v>
      </c>
      <c r="C33" s="122"/>
      <c r="D33" s="55"/>
      <c r="E33" s="55"/>
      <c r="F33" s="56"/>
      <c r="G33" s="56"/>
      <c r="H33" s="56"/>
      <c r="U33" s="26"/>
      <c r="V33" s="27" t="s">
        <v>24</v>
      </c>
      <c r="W33" s="28"/>
    </row>
    <row r="34" spans="1:23" customFormat="1" ht="15" x14ac:dyDescent="0.25">
      <c r="A34" s="54"/>
      <c r="B34" s="126" t="s">
        <v>25</v>
      </c>
      <c r="C34" s="127"/>
      <c r="D34" s="67">
        <v>4974618.16</v>
      </c>
      <c r="E34" s="55"/>
      <c r="F34" s="56"/>
      <c r="G34" s="56"/>
      <c r="H34" s="68">
        <v>4974618.16</v>
      </c>
      <c r="U34" s="26"/>
      <c r="V34" s="27"/>
      <c r="W34" s="28" t="s">
        <v>25</v>
      </c>
    </row>
    <row r="35" spans="1:23" customFormat="1" ht="48.75" x14ac:dyDescent="0.25">
      <c r="A35" s="123" t="s">
        <v>26</v>
      </c>
      <c r="B35" s="124"/>
      <c r="C35" s="124"/>
      <c r="D35" s="124"/>
      <c r="E35" s="124"/>
      <c r="F35" s="124"/>
      <c r="G35" s="124"/>
      <c r="H35" s="125"/>
      <c r="U35" s="26" t="s">
        <v>26</v>
      </c>
      <c r="V35" s="27"/>
      <c r="W35" s="28"/>
    </row>
    <row r="36" spans="1:23" customFormat="1" ht="15" x14ac:dyDescent="0.25">
      <c r="A36" s="48" t="s">
        <v>56</v>
      </c>
      <c r="B36" s="50"/>
      <c r="C36" s="51" t="s">
        <v>57</v>
      </c>
      <c r="D36" s="53"/>
      <c r="E36" s="53"/>
      <c r="F36" s="53"/>
      <c r="G36" s="53"/>
      <c r="H36" s="53"/>
      <c r="U36" s="26"/>
      <c r="V36" s="27"/>
      <c r="W36" s="28"/>
    </row>
    <row r="37" spans="1:23" customFormat="1" ht="113.25" x14ac:dyDescent="0.25">
      <c r="A37" s="54"/>
      <c r="B37" s="121" t="s">
        <v>27</v>
      </c>
      <c r="C37" s="122"/>
      <c r="D37" s="55"/>
      <c r="E37" s="55"/>
      <c r="F37" s="56"/>
      <c r="G37" s="56"/>
      <c r="H37" s="56"/>
      <c r="U37" s="26"/>
      <c r="V37" s="27" t="s">
        <v>27</v>
      </c>
      <c r="W37" s="28"/>
    </row>
    <row r="38" spans="1:23" customFormat="1" ht="15" x14ac:dyDescent="0.25">
      <c r="A38" s="54"/>
      <c r="B38" s="126" t="s">
        <v>28</v>
      </c>
      <c r="C38" s="127"/>
      <c r="D38" s="67">
        <v>4974618.16</v>
      </c>
      <c r="E38" s="55"/>
      <c r="F38" s="56"/>
      <c r="G38" s="56"/>
      <c r="H38" s="68">
        <v>4974618.16</v>
      </c>
      <c r="U38" s="26"/>
      <c r="V38" s="27"/>
      <c r="W38" s="28" t="s">
        <v>28</v>
      </c>
    </row>
    <row r="39" spans="1:23" customFormat="1" ht="15" x14ac:dyDescent="0.25">
      <c r="A39" s="123" t="s">
        <v>29</v>
      </c>
      <c r="B39" s="124"/>
      <c r="C39" s="124"/>
      <c r="D39" s="124"/>
      <c r="E39" s="124"/>
      <c r="F39" s="124"/>
      <c r="G39" s="124"/>
      <c r="H39" s="125"/>
      <c r="U39" s="26" t="s">
        <v>29</v>
      </c>
      <c r="V39" s="27"/>
      <c r="W39" s="28"/>
    </row>
    <row r="40" spans="1:23" customFormat="1" ht="15" x14ac:dyDescent="0.25">
      <c r="A40" s="54"/>
      <c r="B40" s="126" t="s">
        <v>30</v>
      </c>
      <c r="C40" s="127"/>
      <c r="D40" s="67">
        <v>4974618.16</v>
      </c>
      <c r="E40" s="55"/>
      <c r="F40" s="56"/>
      <c r="G40" s="56"/>
      <c r="H40" s="68">
        <v>4974618.16</v>
      </c>
      <c r="U40" s="26"/>
      <c r="V40" s="27"/>
      <c r="W40" s="28" t="s">
        <v>30</v>
      </c>
    </row>
    <row r="41" spans="1:23" customFormat="1" ht="15" x14ac:dyDescent="0.25">
      <c r="A41" s="123" t="s">
        <v>31</v>
      </c>
      <c r="B41" s="124"/>
      <c r="C41" s="124"/>
      <c r="D41" s="124"/>
      <c r="E41" s="124"/>
      <c r="F41" s="124"/>
      <c r="G41" s="124"/>
      <c r="H41" s="125"/>
      <c r="U41" s="26" t="s">
        <v>31</v>
      </c>
      <c r="V41" s="27"/>
      <c r="W41" s="28"/>
    </row>
    <row r="42" spans="1:23" customFormat="1" ht="15" x14ac:dyDescent="0.25">
      <c r="A42" s="48" t="s">
        <v>16</v>
      </c>
      <c r="B42" s="50" t="s">
        <v>32</v>
      </c>
      <c r="C42" s="51" t="s">
        <v>33</v>
      </c>
      <c r="D42" s="66">
        <v>994923.63</v>
      </c>
      <c r="E42" s="53"/>
      <c r="F42" s="53"/>
      <c r="G42" s="53"/>
      <c r="H42" s="66">
        <v>994923.63</v>
      </c>
      <c r="U42" s="26"/>
      <c r="V42" s="27"/>
      <c r="W42" s="28"/>
    </row>
    <row r="43" spans="1:23" customFormat="1" ht="15" x14ac:dyDescent="0.25">
      <c r="A43" s="54"/>
      <c r="B43" s="121" t="s">
        <v>34</v>
      </c>
      <c r="C43" s="122"/>
      <c r="D43" s="67">
        <v>994923.63</v>
      </c>
      <c r="E43" s="55"/>
      <c r="F43" s="56"/>
      <c r="G43" s="56"/>
      <c r="H43" s="68">
        <v>994923.63</v>
      </c>
      <c r="U43" s="26"/>
      <c r="V43" s="27" t="s">
        <v>34</v>
      </c>
      <c r="W43" s="28"/>
    </row>
    <row r="44" spans="1:23" customFormat="1" ht="15" x14ac:dyDescent="0.25">
      <c r="A44" s="54"/>
      <c r="B44" s="126" t="s">
        <v>35</v>
      </c>
      <c r="C44" s="127"/>
      <c r="D44" s="67">
        <v>5969541.79</v>
      </c>
      <c r="E44" s="55"/>
      <c r="F44" s="56"/>
      <c r="G44" s="56"/>
      <c r="H44" s="68">
        <v>5969541.79</v>
      </c>
      <c r="U44" s="26"/>
      <c r="V44" s="27"/>
      <c r="W44" s="28" t="s">
        <v>35</v>
      </c>
    </row>
    <row r="47" spans="1:23" customFormat="1" ht="15" x14ac:dyDescent="0.25">
      <c r="A47" s="60" t="s">
        <v>65</v>
      </c>
      <c r="B47" s="37"/>
      <c r="D47" s="61"/>
      <c r="E47" s="61"/>
      <c r="F47" s="61" t="s">
        <v>66</v>
      </c>
      <c r="G47" s="61"/>
      <c r="H47" s="61"/>
    </row>
    <row r="48" spans="1:23" customFormat="1" ht="15" x14ac:dyDescent="0.25">
      <c r="A48" s="37"/>
      <c r="B48" s="37"/>
      <c r="C48" s="62"/>
      <c r="D48" s="62" t="s">
        <v>67</v>
      </c>
      <c r="E48" s="62"/>
      <c r="F48" s="62"/>
      <c r="G48" s="62"/>
      <c r="H48" s="62"/>
    </row>
    <row r="49" spans="1:8" customFormat="1" ht="15" x14ac:dyDescent="0.25">
      <c r="A49" s="60" t="s">
        <v>68</v>
      </c>
      <c r="B49" s="37"/>
      <c r="D49" s="61"/>
      <c r="E49" s="61"/>
      <c r="F49" s="61" t="s">
        <v>66</v>
      </c>
      <c r="G49" s="61"/>
      <c r="H49" s="61"/>
    </row>
    <row r="50" spans="1:8" customFormat="1" ht="15" x14ac:dyDescent="0.25">
      <c r="A50" s="37"/>
      <c r="B50" s="37"/>
      <c r="C50" s="62"/>
      <c r="D50" s="62" t="s">
        <v>67</v>
      </c>
      <c r="E50" s="62"/>
      <c r="F50" s="62"/>
      <c r="G50" s="62"/>
      <c r="H50" s="62"/>
    </row>
    <row r="51" spans="1:8" customFormat="1" ht="15" x14ac:dyDescent="0.25">
      <c r="A51" s="60" t="s">
        <v>69</v>
      </c>
      <c r="B51" s="37"/>
      <c r="C51" s="63"/>
      <c r="D51" s="63"/>
      <c r="E51" s="63"/>
      <c r="F51" s="63" t="s">
        <v>66</v>
      </c>
      <c r="G51" s="63"/>
      <c r="H51" s="63"/>
    </row>
    <row r="52" spans="1:8" customFormat="1" ht="15" x14ac:dyDescent="0.25">
      <c r="A52" s="37"/>
      <c r="B52" s="37"/>
      <c r="C52" s="34"/>
      <c r="D52" s="62" t="s">
        <v>67</v>
      </c>
      <c r="E52" s="62"/>
      <c r="F52" s="62"/>
      <c r="G52" s="62"/>
      <c r="H52" s="62"/>
    </row>
    <row r="53" spans="1:8" customFormat="1" ht="15" x14ac:dyDescent="0.25">
      <c r="A53" s="60" t="s">
        <v>1</v>
      </c>
      <c r="B53" s="37"/>
      <c r="C53" s="63"/>
      <c r="D53" s="63"/>
      <c r="E53" s="63"/>
      <c r="F53" s="63" t="s">
        <v>66</v>
      </c>
      <c r="G53" s="63"/>
      <c r="H53" s="63"/>
    </row>
    <row r="54" spans="1:8" customFormat="1" ht="15" x14ac:dyDescent="0.25">
      <c r="A54" s="37"/>
      <c r="B54" s="37"/>
      <c r="C54" s="119" t="s">
        <v>70</v>
      </c>
      <c r="D54" s="119"/>
      <c r="E54" s="119"/>
      <c r="F54" s="119"/>
      <c r="G54" s="62"/>
      <c r="H54" s="62"/>
    </row>
    <row r="56" spans="1:8" customFormat="1" ht="15" x14ac:dyDescent="0.25">
      <c r="C56" s="32"/>
    </row>
  </sheetData>
  <mergeCells count="35">
    <mergeCell ref="B15:G15"/>
    <mergeCell ref="C4:G4"/>
    <mergeCell ref="C5:G5"/>
    <mergeCell ref="C10:G10"/>
    <mergeCell ref="C11:G11"/>
    <mergeCell ref="B13:G13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B40:C40"/>
    <mergeCell ref="A41:H41"/>
    <mergeCell ref="B43:C43"/>
    <mergeCell ref="B44:C44"/>
    <mergeCell ref="C54:F5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6DAC-042C-49C8-B509-BA674EDD6443}">
  <dimension ref="A1:D54"/>
  <sheetViews>
    <sheetView topLeftCell="A4"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80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122</v>
      </c>
      <c r="C6" s="21">
        <f>C26/1000</f>
        <v>7074.3839636608545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7" t="s">
        <v>38</v>
      </c>
      <c r="C12" s="107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08" t="s">
        <v>124</v>
      </c>
      <c r="C14" s="108"/>
    </row>
    <row r="15" spans="1:3" ht="15" x14ac:dyDescent="0.2">
      <c r="A15" s="4"/>
      <c r="B15" s="109" t="s">
        <v>7</v>
      </c>
      <c r="C15" s="10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120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69">
        <v>4974618.16</v>
      </c>
      <c r="D20" s="22"/>
    </row>
    <row r="21" spans="1:4" x14ac:dyDescent="0.2">
      <c r="A21" s="9">
        <v>1.1000000000000001</v>
      </c>
      <c r="B21" s="13" t="s">
        <v>42</v>
      </c>
      <c r="C21" s="70">
        <v>4974618.16</v>
      </c>
      <c r="D21" s="23"/>
    </row>
    <row r="22" spans="1:4" x14ac:dyDescent="0.2">
      <c r="A22" s="9">
        <v>1.2</v>
      </c>
      <c r="B22" s="13" t="s">
        <v>43</v>
      </c>
      <c r="C22" s="70">
        <v>0</v>
      </c>
      <c r="D22" s="23"/>
    </row>
    <row r="23" spans="1:4" x14ac:dyDescent="0.2">
      <c r="A23" s="9">
        <v>1.3</v>
      </c>
      <c r="B23" s="13" t="s">
        <v>44</v>
      </c>
      <c r="C23" s="70">
        <v>0</v>
      </c>
      <c r="D23" s="23"/>
    </row>
    <row r="24" spans="1:4" x14ac:dyDescent="0.2">
      <c r="A24" s="9">
        <v>2</v>
      </c>
      <c r="B24" s="13" t="s">
        <v>45</v>
      </c>
      <c r="C24" s="70">
        <v>5969541.79</v>
      </c>
    </row>
    <row r="25" spans="1:4" x14ac:dyDescent="0.2">
      <c r="A25" s="9">
        <v>2.1</v>
      </c>
      <c r="B25" s="13" t="s">
        <v>46</v>
      </c>
      <c r="C25" s="71">
        <v>994923.63</v>
      </c>
    </row>
    <row r="26" spans="1:4" ht="24" x14ac:dyDescent="0.2">
      <c r="A26" s="9">
        <v>3</v>
      </c>
      <c r="B26" s="13" t="s">
        <v>47</v>
      </c>
      <c r="C26" s="72">
        <v>7074383.9636608548</v>
      </c>
      <c r="D26" s="33">
        <f>C26/1.2</f>
        <v>5895319.9697173797</v>
      </c>
    </row>
    <row r="27" spans="1:4" ht="22.5" customHeight="1" x14ac:dyDescent="0.2">
      <c r="A27" s="3"/>
      <c r="C27" s="31"/>
    </row>
    <row r="28" spans="1:4" ht="25.5" customHeight="1" x14ac:dyDescent="0.2">
      <c r="A28" s="110" t="s">
        <v>48</v>
      </c>
      <c r="B28" s="110"/>
      <c r="C28" s="11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6BE76-342D-4FE5-9D04-9920A45AB869}">
  <sheetPr>
    <pageSetUpPr fitToPage="1"/>
  </sheetPr>
  <dimension ref="A1:W56"/>
  <sheetViews>
    <sheetView topLeftCell="A19" workbookViewId="0">
      <selection activeCell="D43" sqref="D43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6" t="s">
        <v>0</v>
      </c>
    </row>
    <row r="2" spans="1:20" customFormat="1" ht="15" x14ac:dyDescent="0.25">
      <c r="A2" s="37"/>
      <c r="B2" s="37"/>
      <c r="C2" s="38"/>
      <c r="D2" s="38"/>
      <c r="E2" s="38"/>
      <c r="F2" s="38"/>
      <c r="G2" s="38"/>
      <c r="H2" s="36"/>
    </row>
    <row r="3" spans="1:20" customFormat="1" ht="15" x14ac:dyDescent="0.25">
      <c r="A3" s="37"/>
      <c r="B3" s="37"/>
      <c r="C3" s="38"/>
      <c r="D3" s="38"/>
      <c r="E3" s="38"/>
      <c r="F3" s="38"/>
      <c r="G3" s="38"/>
      <c r="H3" s="36"/>
    </row>
    <row r="4" spans="1:20" customFormat="1" ht="15" x14ac:dyDescent="0.25">
      <c r="A4" s="37"/>
      <c r="B4" s="37" t="s">
        <v>1</v>
      </c>
      <c r="C4" s="118" t="s">
        <v>2</v>
      </c>
      <c r="D4" s="118"/>
      <c r="E4" s="118"/>
      <c r="F4" s="118"/>
      <c r="G4" s="118"/>
      <c r="H4" s="38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7"/>
      <c r="B5" s="37"/>
      <c r="C5" s="119" t="s">
        <v>4</v>
      </c>
      <c r="D5" s="119"/>
      <c r="E5" s="119"/>
      <c r="F5" s="119"/>
      <c r="G5" s="119"/>
      <c r="H5" s="38"/>
    </row>
    <row r="6" spans="1:20" customFormat="1" ht="17.25" customHeight="1" x14ac:dyDescent="0.25">
      <c r="A6" s="37"/>
      <c r="B6" s="38" t="s">
        <v>53</v>
      </c>
      <c r="C6" s="35"/>
      <c r="D6" s="35"/>
      <c r="E6" s="35"/>
      <c r="F6" s="35"/>
      <c r="G6" s="35"/>
      <c r="H6" s="38"/>
    </row>
    <row r="7" spans="1:20" customFormat="1" ht="17.25" customHeight="1" x14ac:dyDescent="0.25">
      <c r="A7" s="37"/>
      <c r="B7" s="37"/>
      <c r="C7" s="35"/>
      <c r="D7" s="35"/>
      <c r="E7" s="35"/>
      <c r="F7" s="35"/>
      <c r="G7" s="35"/>
      <c r="H7" s="38"/>
    </row>
    <row r="8" spans="1:20" customFormat="1" ht="17.25" customHeight="1" x14ac:dyDescent="0.25">
      <c r="A8" s="37"/>
      <c r="B8" s="39" t="s">
        <v>71</v>
      </c>
      <c r="C8" s="35"/>
      <c r="D8" s="35"/>
      <c r="E8" s="35"/>
      <c r="F8" s="35"/>
      <c r="G8" s="35"/>
      <c r="H8" s="38"/>
    </row>
    <row r="9" spans="1:20" customFormat="1" ht="17.25" customHeight="1" x14ac:dyDescent="0.25">
      <c r="A9" s="37"/>
      <c r="B9" s="25" t="s">
        <v>52</v>
      </c>
      <c r="D9" s="36"/>
      <c r="E9" s="35"/>
      <c r="F9" s="35"/>
      <c r="G9" s="35"/>
      <c r="H9" s="38"/>
    </row>
    <row r="10" spans="1:20" customFormat="1" ht="17.25" customHeight="1" x14ac:dyDescent="0.25">
      <c r="A10" s="37"/>
      <c r="B10" s="37"/>
      <c r="C10" s="120"/>
      <c r="D10" s="120"/>
      <c r="E10" s="120"/>
      <c r="F10" s="120"/>
      <c r="G10" s="120"/>
      <c r="H10" s="38"/>
    </row>
    <row r="11" spans="1:20" customFormat="1" ht="11.25" customHeight="1" x14ac:dyDescent="0.25">
      <c r="A11" s="40"/>
      <c r="B11" s="40"/>
      <c r="C11" s="119" t="s">
        <v>5</v>
      </c>
      <c r="D11" s="119"/>
      <c r="E11" s="119"/>
      <c r="F11" s="119"/>
      <c r="G11" s="119"/>
      <c r="H11" s="41"/>
    </row>
    <row r="12" spans="1:20" customFormat="1" ht="11.25" customHeight="1" x14ac:dyDescent="0.25">
      <c r="A12" s="40"/>
      <c r="B12" s="40"/>
      <c r="C12" s="35"/>
      <c r="D12" s="35"/>
      <c r="E12" s="35"/>
      <c r="F12" s="35"/>
      <c r="G12" s="35"/>
      <c r="H12" s="41"/>
    </row>
    <row r="13" spans="1:20" customFormat="1" ht="18" x14ac:dyDescent="0.25">
      <c r="A13" s="40"/>
      <c r="B13" s="138" t="s">
        <v>60</v>
      </c>
      <c r="C13" s="138"/>
      <c r="D13" s="138"/>
      <c r="E13" s="138"/>
      <c r="F13" s="138"/>
      <c r="G13" s="138"/>
      <c r="H13" s="41"/>
    </row>
    <row r="14" spans="1:20" customFormat="1" ht="11.25" customHeight="1" x14ac:dyDescent="0.25">
      <c r="A14" s="40"/>
      <c r="B14" s="64"/>
      <c r="C14" s="65"/>
      <c r="D14" s="65"/>
      <c r="E14" s="65"/>
      <c r="F14" s="65"/>
      <c r="G14" s="65"/>
      <c r="H14" s="41"/>
    </row>
    <row r="15" spans="1:20" customFormat="1" ht="35.25" customHeight="1" x14ac:dyDescent="0.25">
      <c r="A15" s="42"/>
      <c r="B15" s="140" t="s">
        <v>61</v>
      </c>
      <c r="C15" s="140"/>
      <c r="D15" s="140"/>
      <c r="E15" s="140"/>
      <c r="F15" s="140"/>
      <c r="G15" s="140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3"/>
      <c r="B16" s="128" t="s">
        <v>7</v>
      </c>
      <c r="C16" s="128"/>
      <c r="D16" s="128"/>
      <c r="E16" s="128"/>
      <c r="F16" s="128"/>
      <c r="G16" s="128"/>
      <c r="H16" s="44"/>
    </row>
    <row r="17" spans="1:23" customFormat="1" ht="9.75" customHeight="1" x14ac:dyDescent="0.25">
      <c r="A17" s="37"/>
      <c r="B17" s="37"/>
      <c r="C17" s="38"/>
      <c r="D17" s="45"/>
      <c r="E17" s="45"/>
      <c r="F17" s="45"/>
      <c r="G17" s="46"/>
      <c r="H17" s="46"/>
    </row>
    <row r="18" spans="1:23" customFormat="1" ht="15" x14ac:dyDescent="0.25">
      <c r="A18" s="47"/>
      <c r="B18" s="129" t="s">
        <v>58</v>
      </c>
      <c r="C18" s="129"/>
      <c r="D18" s="129"/>
      <c r="E18" s="129"/>
      <c r="F18" s="129"/>
      <c r="G18" s="129"/>
      <c r="H18" s="35"/>
    </row>
    <row r="19" spans="1:23" customFormat="1" ht="9.75" customHeight="1" x14ac:dyDescent="0.25">
      <c r="A19" s="37"/>
      <c r="B19" s="37"/>
      <c r="C19" s="38"/>
      <c r="D19" s="35"/>
      <c r="E19" s="35"/>
      <c r="F19" s="35"/>
      <c r="G19" s="35"/>
      <c r="H19" s="35"/>
    </row>
    <row r="20" spans="1:23" customFormat="1" ht="16.5" customHeight="1" x14ac:dyDescent="0.25">
      <c r="A20" s="135" t="s">
        <v>8</v>
      </c>
      <c r="B20" s="135" t="s">
        <v>9</v>
      </c>
      <c r="C20" s="131" t="s">
        <v>10</v>
      </c>
      <c r="D20" s="130" t="s">
        <v>51</v>
      </c>
      <c r="E20" s="130"/>
      <c r="F20" s="130"/>
      <c r="G20" s="130"/>
      <c r="H20" s="130" t="s">
        <v>50</v>
      </c>
    </row>
    <row r="21" spans="1:23" customFormat="1" ht="50.25" customHeight="1" x14ac:dyDescent="0.25">
      <c r="A21" s="136"/>
      <c r="B21" s="136"/>
      <c r="C21" s="139"/>
      <c r="D21" s="131" t="s">
        <v>11</v>
      </c>
      <c r="E21" s="131" t="s">
        <v>12</v>
      </c>
      <c r="F21" s="131" t="s">
        <v>13</v>
      </c>
      <c r="G21" s="133" t="s">
        <v>14</v>
      </c>
      <c r="H21" s="130"/>
    </row>
    <row r="22" spans="1:23" customFormat="1" ht="3.75" customHeight="1" x14ac:dyDescent="0.25">
      <c r="A22" s="137"/>
      <c r="B22" s="137"/>
      <c r="C22" s="132"/>
      <c r="D22" s="132"/>
      <c r="E22" s="132"/>
      <c r="F22" s="132"/>
      <c r="G22" s="134"/>
      <c r="H22" s="130"/>
    </row>
    <row r="23" spans="1:23" customFormat="1" ht="15" x14ac:dyDescent="0.25">
      <c r="A23" s="48">
        <v>1</v>
      </c>
      <c r="B23" s="48">
        <v>2</v>
      </c>
      <c r="C23" s="49">
        <v>3</v>
      </c>
      <c r="D23" s="49">
        <v>4</v>
      </c>
      <c r="E23" s="49">
        <v>5</v>
      </c>
      <c r="F23" s="49">
        <v>6</v>
      </c>
      <c r="G23" s="49">
        <v>7</v>
      </c>
      <c r="H23" s="49">
        <v>8</v>
      </c>
    </row>
    <row r="24" spans="1:23" customFormat="1" ht="15" x14ac:dyDescent="0.25">
      <c r="A24" s="123" t="s">
        <v>15</v>
      </c>
      <c r="B24" s="124"/>
      <c r="C24" s="124"/>
      <c r="D24" s="124"/>
      <c r="E24" s="124"/>
      <c r="F24" s="124"/>
      <c r="G24" s="124"/>
      <c r="H24" s="125"/>
      <c r="U24" s="26" t="s">
        <v>15</v>
      </c>
    </row>
    <row r="25" spans="1:23" customFormat="1" ht="15" x14ac:dyDescent="0.25">
      <c r="A25" s="48" t="s">
        <v>16</v>
      </c>
      <c r="B25" s="50" t="s">
        <v>17</v>
      </c>
      <c r="C25" s="51" t="s">
        <v>72</v>
      </c>
      <c r="D25" s="66">
        <v>8306673.7199999997</v>
      </c>
      <c r="E25" s="53"/>
      <c r="F25" s="53"/>
      <c r="G25" s="53"/>
      <c r="H25" s="66">
        <v>8306673.7199999997</v>
      </c>
      <c r="U25" s="26"/>
    </row>
    <row r="26" spans="1:23" customFormat="1" ht="23.25" x14ac:dyDescent="0.25">
      <c r="A26" s="54"/>
      <c r="B26" s="121" t="s">
        <v>18</v>
      </c>
      <c r="C26" s="122"/>
      <c r="D26" s="67">
        <v>8306673.7199999997</v>
      </c>
      <c r="E26" s="55"/>
      <c r="F26" s="56"/>
      <c r="G26" s="56"/>
      <c r="H26" s="68">
        <v>8306673.7199999997</v>
      </c>
      <c r="U26" s="26"/>
      <c r="V26" s="27" t="s">
        <v>18</v>
      </c>
    </row>
    <row r="27" spans="1:23" customFormat="1" ht="15" x14ac:dyDescent="0.25">
      <c r="A27" s="123" t="s">
        <v>19</v>
      </c>
      <c r="B27" s="124"/>
      <c r="C27" s="124"/>
      <c r="D27" s="124"/>
      <c r="E27" s="124"/>
      <c r="F27" s="124"/>
      <c r="G27" s="124"/>
      <c r="H27" s="125"/>
      <c r="U27" s="26" t="s">
        <v>19</v>
      </c>
      <c r="V27" s="27"/>
    </row>
    <row r="28" spans="1:23" customFormat="1" ht="15" x14ac:dyDescent="0.25">
      <c r="A28" s="54"/>
      <c r="B28" s="126" t="s">
        <v>20</v>
      </c>
      <c r="C28" s="127"/>
      <c r="D28" s="67">
        <v>8306673.7199999997</v>
      </c>
      <c r="E28" s="55"/>
      <c r="F28" s="56"/>
      <c r="G28" s="56"/>
      <c r="H28" s="68">
        <v>8306673.7199999997</v>
      </c>
      <c r="U28" s="26"/>
      <c r="V28" s="27"/>
      <c r="W28" s="28" t="s">
        <v>20</v>
      </c>
    </row>
    <row r="29" spans="1:23" customFormat="1" ht="15" x14ac:dyDescent="0.25">
      <c r="A29" s="123" t="s">
        <v>21</v>
      </c>
      <c r="B29" s="124"/>
      <c r="C29" s="124"/>
      <c r="D29" s="124"/>
      <c r="E29" s="124"/>
      <c r="F29" s="124"/>
      <c r="G29" s="124"/>
      <c r="H29" s="125"/>
      <c r="U29" s="26" t="s">
        <v>21</v>
      </c>
      <c r="V29" s="27"/>
      <c r="W29" s="28"/>
    </row>
    <row r="30" spans="1:23" customFormat="1" ht="15" x14ac:dyDescent="0.25">
      <c r="A30" s="54"/>
      <c r="B30" s="126" t="s">
        <v>22</v>
      </c>
      <c r="C30" s="127"/>
      <c r="D30" s="67">
        <v>8306673.7199999997</v>
      </c>
      <c r="E30" s="55"/>
      <c r="F30" s="56"/>
      <c r="G30" s="56"/>
      <c r="H30" s="68">
        <v>8306673.7199999997</v>
      </c>
      <c r="U30" s="26"/>
      <c r="V30" s="27"/>
      <c r="W30" s="28" t="s">
        <v>22</v>
      </c>
    </row>
    <row r="31" spans="1:23" customFormat="1" ht="15" x14ac:dyDescent="0.25">
      <c r="A31" s="123" t="s">
        <v>23</v>
      </c>
      <c r="B31" s="124"/>
      <c r="C31" s="124"/>
      <c r="D31" s="124"/>
      <c r="E31" s="124"/>
      <c r="F31" s="124"/>
      <c r="G31" s="124"/>
      <c r="H31" s="125"/>
      <c r="U31" s="26" t="s">
        <v>23</v>
      </c>
      <c r="V31" s="27"/>
      <c r="W31" s="28"/>
    </row>
    <row r="32" spans="1:23" customFormat="1" ht="15" x14ac:dyDescent="0.25">
      <c r="A32" s="48" t="s">
        <v>54</v>
      </c>
      <c r="B32" s="50"/>
      <c r="C32" s="51" t="s">
        <v>55</v>
      </c>
      <c r="D32" s="53"/>
      <c r="E32" s="53"/>
      <c r="F32" s="53"/>
      <c r="G32" s="53"/>
      <c r="H32" s="53"/>
      <c r="U32" s="26"/>
      <c r="V32" s="27"/>
      <c r="W32" s="28"/>
    </row>
    <row r="33" spans="1:23" customFormat="1" ht="15" x14ac:dyDescent="0.25">
      <c r="A33" s="54"/>
      <c r="B33" s="121" t="s">
        <v>24</v>
      </c>
      <c r="C33" s="122"/>
      <c r="D33" s="55"/>
      <c r="E33" s="55"/>
      <c r="F33" s="56"/>
      <c r="G33" s="56"/>
      <c r="H33" s="56"/>
      <c r="U33" s="26"/>
      <c r="V33" s="27" t="s">
        <v>24</v>
      </c>
      <c r="W33" s="28"/>
    </row>
    <row r="34" spans="1:23" customFormat="1" ht="15" x14ac:dyDescent="0.25">
      <c r="A34" s="54"/>
      <c r="B34" s="126" t="s">
        <v>25</v>
      </c>
      <c r="C34" s="127"/>
      <c r="D34" s="67">
        <v>8306673.7199999997</v>
      </c>
      <c r="E34" s="55"/>
      <c r="F34" s="56"/>
      <c r="G34" s="56"/>
      <c r="H34" s="68">
        <v>8306673.7199999997</v>
      </c>
      <c r="U34" s="26"/>
      <c r="V34" s="27"/>
      <c r="W34" s="28" t="s">
        <v>25</v>
      </c>
    </row>
    <row r="35" spans="1:23" customFormat="1" ht="48.75" x14ac:dyDescent="0.25">
      <c r="A35" s="123" t="s">
        <v>26</v>
      </c>
      <c r="B35" s="124"/>
      <c r="C35" s="124"/>
      <c r="D35" s="124"/>
      <c r="E35" s="124"/>
      <c r="F35" s="124"/>
      <c r="G35" s="124"/>
      <c r="H35" s="125"/>
      <c r="U35" s="26" t="s">
        <v>26</v>
      </c>
      <c r="V35" s="27"/>
      <c r="W35" s="28"/>
    </row>
    <row r="36" spans="1:23" customFormat="1" ht="15" x14ac:dyDescent="0.25">
      <c r="A36" s="48" t="s">
        <v>56</v>
      </c>
      <c r="B36" s="50"/>
      <c r="C36" s="51" t="s">
        <v>57</v>
      </c>
      <c r="D36" s="53"/>
      <c r="E36" s="53"/>
      <c r="F36" s="53"/>
      <c r="G36" s="53"/>
      <c r="H36" s="53"/>
      <c r="U36" s="26"/>
      <c r="V36" s="27"/>
      <c r="W36" s="28"/>
    </row>
    <row r="37" spans="1:23" customFormat="1" ht="113.25" x14ac:dyDescent="0.25">
      <c r="A37" s="54"/>
      <c r="B37" s="121" t="s">
        <v>27</v>
      </c>
      <c r="C37" s="122"/>
      <c r="D37" s="55"/>
      <c r="E37" s="55"/>
      <c r="F37" s="56"/>
      <c r="G37" s="56"/>
      <c r="H37" s="56"/>
      <c r="U37" s="26"/>
      <c r="V37" s="27" t="s">
        <v>27</v>
      </c>
      <c r="W37" s="28"/>
    </row>
    <row r="38" spans="1:23" customFormat="1" ht="15" x14ac:dyDescent="0.25">
      <c r="A38" s="54"/>
      <c r="B38" s="126" t="s">
        <v>28</v>
      </c>
      <c r="C38" s="127"/>
      <c r="D38" s="67">
        <v>8306673.7199999997</v>
      </c>
      <c r="E38" s="55"/>
      <c r="F38" s="56"/>
      <c r="G38" s="56"/>
      <c r="H38" s="68">
        <v>8306673.7199999997</v>
      </c>
      <c r="U38" s="26"/>
      <c r="V38" s="27"/>
      <c r="W38" s="28" t="s">
        <v>28</v>
      </c>
    </row>
    <row r="39" spans="1:23" customFormat="1" ht="15" x14ac:dyDescent="0.25">
      <c r="A39" s="123" t="s">
        <v>29</v>
      </c>
      <c r="B39" s="124"/>
      <c r="C39" s="124"/>
      <c r="D39" s="124"/>
      <c r="E39" s="124"/>
      <c r="F39" s="124"/>
      <c r="G39" s="124"/>
      <c r="H39" s="125"/>
      <c r="U39" s="26" t="s">
        <v>29</v>
      </c>
      <c r="V39" s="27"/>
      <c r="W39" s="28"/>
    </row>
    <row r="40" spans="1:23" customFormat="1" ht="15" x14ac:dyDescent="0.25">
      <c r="A40" s="54"/>
      <c r="B40" s="126" t="s">
        <v>30</v>
      </c>
      <c r="C40" s="127"/>
      <c r="D40" s="67">
        <v>8306673.7199999997</v>
      </c>
      <c r="E40" s="55"/>
      <c r="F40" s="56"/>
      <c r="G40" s="56"/>
      <c r="H40" s="68">
        <v>8306673.7199999997</v>
      </c>
      <c r="U40" s="26"/>
      <c r="V40" s="27"/>
      <c r="W40" s="28" t="s">
        <v>30</v>
      </c>
    </row>
    <row r="41" spans="1:23" customFormat="1" ht="15" x14ac:dyDescent="0.25">
      <c r="A41" s="123" t="s">
        <v>31</v>
      </c>
      <c r="B41" s="124"/>
      <c r="C41" s="124"/>
      <c r="D41" s="124"/>
      <c r="E41" s="124"/>
      <c r="F41" s="124"/>
      <c r="G41" s="124"/>
      <c r="H41" s="125"/>
      <c r="U41" s="26" t="s">
        <v>31</v>
      </c>
      <c r="V41" s="27"/>
      <c r="W41" s="28"/>
    </row>
    <row r="42" spans="1:23" customFormat="1" ht="15" x14ac:dyDescent="0.25">
      <c r="A42" s="48" t="s">
        <v>16</v>
      </c>
      <c r="B42" s="50" t="s">
        <v>32</v>
      </c>
      <c r="C42" s="51" t="s">
        <v>33</v>
      </c>
      <c r="D42" s="66">
        <v>1661334.74</v>
      </c>
      <c r="E42" s="53"/>
      <c r="F42" s="53"/>
      <c r="G42" s="53"/>
      <c r="H42" s="66">
        <v>1661334.74</v>
      </c>
      <c r="U42" s="26"/>
      <c r="V42" s="27"/>
      <c r="W42" s="28"/>
    </row>
    <row r="43" spans="1:23" customFormat="1" ht="15" x14ac:dyDescent="0.25">
      <c r="A43" s="54"/>
      <c r="B43" s="121" t="s">
        <v>34</v>
      </c>
      <c r="C43" s="122"/>
      <c r="D43" s="67">
        <v>1661334.74</v>
      </c>
      <c r="E43" s="55"/>
      <c r="F43" s="56"/>
      <c r="G43" s="56"/>
      <c r="H43" s="68">
        <v>1661334.74</v>
      </c>
      <c r="U43" s="26"/>
      <c r="V43" s="27" t="s">
        <v>34</v>
      </c>
      <c r="W43" s="28"/>
    </row>
    <row r="44" spans="1:23" customFormat="1" ht="15" x14ac:dyDescent="0.25">
      <c r="A44" s="54"/>
      <c r="B44" s="126" t="s">
        <v>35</v>
      </c>
      <c r="C44" s="127"/>
      <c r="D44" s="67">
        <v>9968008.4600000009</v>
      </c>
      <c r="E44" s="55"/>
      <c r="F44" s="56"/>
      <c r="G44" s="56"/>
      <c r="H44" s="68">
        <v>9968008.4600000009</v>
      </c>
      <c r="U44" s="26"/>
      <c r="V44" s="27"/>
      <c r="W44" s="28" t="s">
        <v>35</v>
      </c>
    </row>
    <row r="47" spans="1:23" customFormat="1" ht="15" x14ac:dyDescent="0.25">
      <c r="A47" s="60" t="s">
        <v>65</v>
      </c>
      <c r="B47" s="37"/>
      <c r="D47" s="61"/>
      <c r="E47" s="61"/>
      <c r="F47" s="61" t="s">
        <v>66</v>
      </c>
      <c r="G47" s="61"/>
      <c r="H47" s="61"/>
    </row>
    <row r="48" spans="1:23" customFormat="1" ht="15" x14ac:dyDescent="0.25">
      <c r="A48" s="37"/>
      <c r="B48" s="37"/>
      <c r="C48" s="62"/>
      <c r="D48" s="62" t="s">
        <v>67</v>
      </c>
      <c r="E48" s="62"/>
      <c r="F48" s="62"/>
      <c r="G48" s="62"/>
      <c r="H48" s="62"/>
    </row>
    <row r="49" spans="1:8" customFormat="1" ht="15" x14ac:dyDescent="0.25">
      <c r="A49" s="60" t="s">
        <v>68</v>
      </c>
      <c r="B49" s="37"/>
      <c r="D49" s="61"/>
      <c r="E49" s="61"/>
      <c r="F49" s="61" t="s">
        <v>66</v>
      </c>
      <c r="G49" s="61"/>
      <c r="H49" s="61"/>
    </row>
    <row r="50" spans="1:8" customFormat="1" ht="15" x14ac:dyDescent="0.25">
      <c r="A50" s="37"/>
      <c r="B50" s="37"/>
      <c r="C50" s="62"/>
      <c r="D50" s="62" t="s">
        <v>67</v>
      </c>
      <c r="E50" s="62"/>
      <c r="F50" s="62"/>
      <c r="G50" s="62"/>
      <c r="H50" s="62"/>
    </row>
    <row r="51" spans="1:8" customFormat="1" ht="15" x14ac:dyDescent="0.25">
      <c r="A51" s="60" t="s">
        <v>69</v>
      </c>
      <c r="B51" s="37"/>
      <c r="C51" s="63"/>
      <c r="D51" s="63"/>
      <c r="E51" s="63"/>
      <c r="F51" s="63" t="s">
        <v>66</v>
      </c>
      <c r="G51" s="63"/>
      <c r="H51" s="63"/>
    </row>
    <row r="52" spans="1:8" customFormat="1" ht="15" x14ac:dyDescent="0.25">
      <c r="A52" s="37"/>
      <c r="B52" s="37"/>
      <c r="C52" s="34"/>
      <c r="D52" s="62" t="s">
        <v>67</v>
      </c>
      <c r="E52" s="62"/>
      <c r="F52" s="62"/>
      <c r="G52" s="62"/>
      <c r="H52" s="62"/>
    </row>
    <row r="53" spans="1:8" customFormat="1" ht="15" x14ac:dyDescent="0.25">
      <c r="A53" s="60" t="s">
        <v>1</v>
      </c>
      <c r="B53" s="37"/>
      <c r="C53" s="63"/>
      <c r="D53" s="63"/>
      <c r="E53" s="63"/>
      <c r="F53" s="63" t="s">
        <v>66</v>
      </c>
      <c r="G53" s="63"/>
      <c r="H53" s="63"/>
    </row>
    <row r="54" spans="1:8" customFormat="1" ht="15" x14ac:dyDescent="0.25">
      <c r="A54" s="37"/>
      <c r="B54" s="37"/>
      <c r="C54" s="119" t="s">
        <v>70</v>
      </c>
      <c r="D54" s="119"/>
      <c r="E54" s="119"/>
      <c r="F54" s="119"/>
      <c r="G54" s="62"/>
      <c r="H54" s="62"/>
    </row>
    <row r="56" spans="1:8" customFormat="1" ht="15" x14ac:dyDescent="0.25">
      <c r="C56" s="32"/>
    </row>
  </sheetData>
  <mergeCells count="35">
    <mergeCell ref="B15:G15"/>
    <mergeCell ref="C4:G4"/>
    <mergeCell ref="C5:G5"/>
    <mergeCell ref="C10:G10"/>
    <mergeCell ref="C11:G11"/>
    <mergeCell ref="B13:G13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B40:C40"/>
    <mergeCell ref="A41:H41"/>
    <mergeCell ref="B43:C43"/>
    <mergeCell ref="B44:C44"/>
    <mergeCell ref="C54:F5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09411-D244-4E9A-9310-4A8A020FC40D}">
  <dimension ref="A1:D54"/>
  <sheetViews>
    <sheetView zoomScale="90" zoomScaleNormal="90" workbookViewId="0">
      <selection activeCell="C26" sqref="C26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123</v>
      </c>
      <c r="C6" s="21">
        <f>C26/1000</f>
        <v>12332.653431984496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7" t="s">
        <v>38</v>
      </c>
      <c r="C12" s="107"/>
    </row>
    <row r="13" spans="1:3" ht="15" x14ac:dyDescent="0.2">
      <c r="A13" s="3"/>
      <c r="B13" s="3"/>
      <c r="C13" s="3"/>
    </row>
    <row r="14" spans="1:3" ht="51" customHeight="1" x14ac:dyDescent="0.2">
      <c r="A14" s="3"/>
      <c r="B14" s="108" t="s">
        <v>124</v>
      </c>
      <c r="C14" s="108"/>
    </row>
    <row r="15" spans="1:3" ht="15" x14ac:dyDescent="0.2">
      <c r="A15" s="4"/>
      <c r="B15" s="109" t="s">
        <v>7</v>
      </c>
      <c r="C15" s="10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120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69">
        <v>8306673.7199999997</v>
      </c>
      <c r="D20" s="22"/>
    </row>
    <row r="21" spans="1:4" x14ac:dyDescent="0.2">
      <c r="A21" s="9">
        <v>1.1000000000000001</v>
      </c>
      <c r="B21" s="13" t="s">
        <v>42</v>
      </c>
      <c r="C21" s="70">
        <v>8306673.7199999997</v>
      </c>
      <c r="D21" s="23"/>
    </row>
    <row r="22" spans="1:4" x14ac:dyDescent="0.2">
      <c r="A22" s="9">
        <v>1.2</v>
      </c>
      <c r="B22" s="13" t="s">
        <v>43</v>
      </c>
      <c r="C22" s="70">
        <v>0</v>
      </c>
      <c r="D22" s="23"/>
    </row>
    <row r="23" spans="1:4" x14ac:dyDescent="0.2">
      <c r="A23" s="9">
        <v>1.3</v>
      </c>
      <c r="B23" s="13" t="s">
        <v>44</v>
      </c>
      <c r="C23" s="70">
        <v>0</v>
      </c>
      <c r="D23" s="23"/>
    </row>
    <row r="24" spans="1:4" x14ac:dyDescent="0.2">
      <c r="A24" s="9">
        <v>2</v>
      </c>
      <c r="B24" s="13" t="s">
        <v>45</v>
      </c>
      <c r="C24" s="70">
        <v>9968008.4600000009</v>
      </c>
    </row>
    <row r="25" spans="1:4" x14ac:dyDescent="0.2">
      <c r="A25" s="9">
        <v>2.1</v>
      </c>
      <c r="B25" s="13" t="s">
        <v>46</v>
      </c>
      <c r="C25" s="71">
        <v>1661334.74</v>
      </c>
    </row>
    <row r="26" spans="1:4" ht="24" x14ac:dyDescent="0.2">
      <c r="A26" s="9">
        <v>3</v>
      </c>
      <c r="B26" s="13" t="s">
        <v>47</v>
      </c>
      <c r="C26" s="72">
        <v>12332653.431984495</v>
      </c>
      <c r="D26" s="33"/>
    </row>
    <row r="27" spans="1:4" ht="22.5" customHeight="1" x14ac:dyDescent="0.2">
      <c r="A27" s="3"/>
      <c r="C27" s="31"/>
    </row>
    <row r="28" spans="1:4" ht="25.5" customHeight="1" x14ac:dyDescent="0.2">
      <c r="A28" s="110" t="s">
        <v>48</v>
      </c>
      <c r="B28" s="110"/>
      <c r="C28" s="11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 2026-2028</vt:lpstr>
      <vt:lpstr>ССР 2026</vt:lpstr>
      <vt:lpstr>СЗ 2026</vt:lpstr>
      <vt:lpstr>ССР 2027</vt:lpstr>
      <vt:lpstr>СЗ 2027</vt:lpstr>
      <vt:lpstr>ССР 2028</vt:lpstr>
      <vt:lpstr>СЗ 2028</vt:lpstr>
      <vt:lpstr>'ССР 2026'!Заголовки_для_печати</vt:lpstr>
      <vt:lpstr>'ССР 2027'!Заголовки_для_печати</vt:lpstr>
      <vt:lpstr>'ССР 2028'!Заголовки_для_печати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2025-09-17T02:04:54Z</dcterms:modified>
</cp:coreProperties>
</file>